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jnj-my.sharepoint.com/personal/hsone_its_jnj_com/Documents/Desktop/曾根/CFT NC/CFT/修理プロセスデジタル化/"/>
    </mc:Choice>
  </mc:AlternateContent>
  <xr:revisionPtr revIDLastSave="2" documentId="8_{E9413054-F231-42CF-AD58-D8441B7C2215}" xr6:coauthVersionLast="47" xr6:coauthVersionMax="47" xr10:uidLastSave="{3379272C-D5D6-4EAB-A03E-60B5CA28BCBE}"/>
  <bookViews>
    <workbookView xWindow="-110" yWindow="-110" windowWidth="19420" windowHeight="11500" tabRatio="456" xr2:uid="{AADBD677-C356-45DC-BB05-B239E45C81F9}"/>
  </bookViews>
  <sheets>
    <sheet name="Synthes　PT" sheetId="2" r:id="rId1"/>
    <sheet name="製品_選択肢" sheetId="4" state="hidden" r:id="rId2"/>
    <sheet name="data" sheetId="1" state="veryHidden" r:id="rId3"/>
  </sheets>
  <definedNames>
    <definedName name="_xlnm.Print_Area" localSheetId="0">'Synthes　PT'!$B$2:$U$39</definedName>
    <definedName name="製品_選択肢">OFFSET(製品_選択肢!$A$1,1,0,COUNTA(製品_選択肢!XFD:XFD)-1,1)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5" i="2" l="1"/>
  <c r="AB15" i="2"/>
  <c r="Q21" i="2" l="1"/>
  <c r="C6" i="1"/>
  <c r="X7" i="2" l="1"/>
  <c r="X25" i="2" a="1"/>
  <c r="X25" i="2" s="1"/>
  <c r="X22" i="2" a="1"/>
  <c r="X22" i="2" s="1"/>
  <c r="X3" i="2"/>
  <c r="J4" i="1" a="1"/>
  <c r="J4" i="1" l="1"/>
  <c r="J7" i="1" s="1"/>
  <c r="BA7" i="1"/>
  <c r="W15" i="2"/>
  <c r="X15" i="2" s="1"/>
  <c r="I18" i="2" s="1"/>
  <c r="X35" i="2"/>
  <c r="BI4" i="1" a="1"/>
  <c r="BD4" i="1" a="1"/>
  <c r="BE4" i="1" a="1"/>
  <c r="M4" i="1" a="1"/>
  <c r="AH4" i="1" a="1"/>
  <c r="I4" i="1" a="1"/>
  <c r="BW4" i="1" a="1"/>
  <c r="P4" i="1" a="1"/>
  <c r="AG4" i="1" a="1"/>
  <c r="L4" i="1" a="1"/>
  <c r="BN4" i="1" a="1"/>
  <c r="Y4" i="1" a="1"/>
  <c r="AD4" i="1" a="1"/>
  <c r="AR4" i="1" a="1"/>
  <c r="BB4" i="1" a="1"/>
  <c r="D4" i="1" a="1"/>
  <c r="AQ4" i="1" a="1"/>
  <c r="BH4" i="1" a="1"/>
  <c r="AN4" i="1" a="1"/>
  <c r="BQ4" i="1" a="1"/>
  <c r="BT4" i="1" a="1"/>
  <c r="K4" i="1" a="1"/>
  <c r="G4" i="1" a="1"/>
  <c r="C4" i="1" a="1"/>
  <c r="O4" i="1" a="1"/>
  <c r="AL4" i="1" a="1"/>
  <c r="J23" i="2" l="1"/>
  <c r="P23" i="2"/>
  <c r="G23" i="2"/>
  <c r="E23" i="2"/>
  <c r="B23" i="2"/>
  <c r="D4" i="1"/>
  <c r="C4" i="1"/>
  <c r="C7" i="1" s="1" a="1"/>
  <c r="C7" i="1" s="1"/>
  <c r="G4" i="1"/>
  <c r="G7" i="1" s="1"/>
  <c r="I4" i="1"/>
  <c r="I7" i="1" s="1"/>
  <c r="AG4" i="1"/>
  <c r="AG7" i="1" s="1"/>
  <c r="BH4" i="1"/>
  <c r="AH4" i="1"/>
  <c r="AH7" i="1" s="1"/>
  <c r="BE4" i="1"/>
  <c r="L4" i="1"/>
  <c r="L7" i="1" s="1"/>
  <c r="K4" i="1"/>
  <c r="K7" i="1" s="1"/>
  <c r="AQ4" i="1"/>
  <c r="BN4" i="1"/>
  <c r="AR4" i="1"/>
  <c r="BI4" i="1"/>
  <c r="O4" i="1"/>
  <c r="O7" i="1" s="1"/>
  <c r="M4" i="1"/>
  <c r="BB4" i="1"/>
  <c r="BB7" i="1" s="1"/>
  <c r="BQ4" i="1"/>
  <c r="AL4" i="1"/>
  <c r="BT4" i="1"/>
  <c r="BT7" i="1" s="1"/>
  <c r="AD4" i="1"/>
  <c r="AD7" i="1" s="1"/>
  <c r="Y4" i="1"/>
  <c r="P4" i="1"/>
  <c r="P7" i="1" s="1"/>
  <c r="BD4" i="1"/>
  <c r="AN4" i="1"/>
  <c r="BW4" i="1"/>
  <c r="BW7" i="1" s="1"/>
  <c r="AF4" i="1"/>
  <c r="AB18" i="2" l="1" a="1"/>
  <c r="AB18" i="2" s="1"/>
  <c r="D35" i="2"/>
  <c r="D38" i="2"/>
  <c r="D37" i="2"/>
  <c r="D34" i="2"/>
  <c r="D33" i="2"/>
  <c r="B33" i="2"/>
  <c r="B37" i="2"/>
  <c r="X18" i="2"/>
  <c r="BV4" i="1" a="1"/>
  <c r="BU4" i="1" a="1"/>
  <c r="BU4" i="1" l="1"/>
  <c r="BU7" i="1" s="1"/>
  <c r="BV4" i="1"/>
  <c r="BV7" i="1" s="1"/>
  <c r="X29" i="2" a="1"/>
  <c r="X29" i="2" s="1"/>
  <c r="AJ4" i="1" a="1"/>
  <c r="BO4" i="1" a="1"/>
  <c r="BO4" i="1" l="1"/>
  <c r="AJ4" i="1"/>
  <c r="AR7" i="1" s="1" a="1"/>
  <c r="AR7" i="1" s="1"/>
  <c r="T4" i="2"/>
  <c r="AV6" i="1"/>
  <c r="AL7" i="1" l="1" a="1"/>
  <c r="AL7" i="1" s="1"/>
  <c r="AQ7" i="1" a="1"/>
  <c r="AQ7" i="1" s="1"/>
  <c r="AN7" i="1" a="1"/>
  <c r="AN7" i="1" s="1"/>
  <c r="AJ7" i="1"/>
  <c r="D6" i="1" l="1" a="1"/>
  <c r="D6" i="1" s="1"/>
  <c r="Z15" i="2" l="1"/>
  <c r="BS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<sst xmlns="http://schemas.openxmlformats.org/spreadsheetml/2006/main" count="1417" uniqueCount="907">
  <si>
    <t>修理完了後の製品のご返却先</t>
    <rPh sb="0" eb="2">
      <t>シュウリ</t>
    </rPh>
    <rPh sb="2" eb="4">
      <t>カンリョウ</t>
    </rPh>
    <rPh sb="4" eb="5">
      <t>ゴ</t>
    </rPh>
    <rPh sb="6" eb="8">
      <t>セイヒン</t>
    </rPh>
    <rPh sb="10" eb="12">
      <t>ヘンキャク</t>
    </rPh>
    <rPh sb="12" eb="13">
      <t>サキ</t>
    </rPh>
    <phoneticPr fontId="1"/>
  </si>
  <si>
    <t>様</t>
    <rPh sb="0" eb="1">
      <t>サマ</t>
    </rPh>
    <phoneticPr fontId="4"/>
  </si>
  <si>
    <t>TEL：</t>
    <phoneticPr fontId="4"/>
  </si>
  <si>
    <t>TEL</t>
    <phoneticPr fontId="1"/>
  </si>
  <si>
    <t>【注意事項】</t>
    <rPh sb="1" eb="3">
      <t>チュウイ</t>
    </rPh>
    <rPh sb="3" eb="5">
      <t>ジコウ</t>
    </rPh>
    <phoneticPr fontId="1"/>
  </si>
  <si>
    <t>修理依頼内容（発生条件、頻度などお分かりの範囲で出来るだけ詳しくご記入下さい）</t>
    <rPh sb="0" eb="2">
      <t>シュウリ</t>
    </rPh>
    <rPh sb="2" eb="4">
      <t>イライ</t>
    </rPh>
    <rPh sb="4" eb="6">
      <t>ナイヨウ</t>
    </rPh>
    <rPh sb="7" eb="9">
      <t>ハッセイ</t>
    </rPh>
    <rPh sb="9" eb="11">
      <t>ジョウケン</t>
    </rPh>
    <rPh sb="12" eb="14">
      <t>ヒンド</t>
    </rPh>
    <rPh sb="17" eb="18">
      <t>ワ</t>
    </rPh>
    <rPh sb="21" eb="23">
      <t>ハンイ</t>
    </rPh>
    <rPh sb="24" eb="26">
      <t>デキ</t>
    </rPh>
    <rPh sb="29" eb="30">
      <t>クワ</t>
    </rPh>
    <rPh sb="33" eb="35">
      <t>キニュウ</t>
    </rPh>
    <rPh sb="35" eb="36">
      <t>クダ</t>
    </rPh>
    <phoneticPr fontId="1"/>
  </si>
  <si>
    <t>※洗浄・滅菌が未処理の場合は、お受取りできません。</t>
  </si>
  <si>
    <t>弊社受付日</t>
    <rPh sb="0" eb="2">
      <t>ヘイシャ</t>
    </rPh>
    <rPh sb="2" eb="4">
      <t>ウケツケ</t>
    </rPh>
    <rPh sb="4" eb="5">
      <t>ビ</t>
    </rPh>
    <phoneticPr fontId="1"/>
  </si>
  <si>
    <t>OrderNo</t>
  </si>
  <si>
    <t>AcceptDate</t>
  </si>
  <si>
    <t>CheckoutDate</t>
  </si>
  <si>
    <t>HospitalCode</t>
  </si>
  <si>
    <t>HospitalName</t>
  </si>
  <si>
    <t>DistributorCode</t>
  </si>
  <si>
    <t>DistributorName</t>
  </si>
  <si>
    <t>DistributorBranch</t>
  </si>
  <si>
    <t>DistributorContact</t>
  </si>
  <si>
    <t>DistributorTel</t>
  </si>
  <si>
    <t>DistributorFax</t>
  </si>
  <si>
    <t>DistributorEmail</t>
  </si>
  <si>
    <t>DistributorPostNumber</t>
  </si>
  <si>
    <t>DistributorAddress</t>
  </si>
  <si>
    <t>EmpCode</t>
  </si>
  <si>
    <t>EmpName</t>
  </si>
  <si>
    <t>EmpEmail</t>
  </si>
  <si>
    <t>Division</t>
  </si>
  <si>
    <t>Depertment</t>
  </si>
  <si>
    <t>flgSterilization</t>
  </si>
  <si>
    <t>flgHealthDamage</t>
  </si>
  <si>
    <t>ReturnTel</t>
  </si>
  <si>
    <t>ReturnFax</t>
  </si>
  <si>
    <t>ReturnEmail</t>
  </si>
  <si>
    <t>ReturnPostNumber</t>
  </si>
  <si>
    <t>ReturnAddress</t>
  </si>
  <si>
    <t>DestContact</t>
  </si>
  <si>
    <t>DestTel</t>
  </si>
  <si>
    <t>DestPostNumber</t>
  </si>
  <si>
    <t>DestAddress</t>
  </si>
  <si>
    <t>修理依頼日</t>
  </si>
  <si>
    <t>リペア受付日</t>
  </si>
  <si>
    <t>代替機貸出日</t>
  </si>
  <si>
    <t>病院コード</t>
    <rPh sb="0" eb="2">
      <t>ビョウイン</t>
    </rPh>
    <phoneticPr fontId="3"/>
  </si>
  <si>
    <t>病院名</t>
    <rPh sb="0" eb="2">
      <t>ビョウイン</t>
    </rPh>
    <rPh sb="2" eb="3">
      <t>メイ</t>
    </rPh>
    <phoneticPr fontId="3"/>
  </si>
  <si>
    <t>代理店コード</t>
    <rPh sb="0" eb="3">
      <t>ダイリテン</t>
    </rPh>
    <phoneticPr fontId="3"/>
  </si>
  <si>
    <t>代理店名</t>
    <rPh sb="0" eb="3">
      <t>ダイリテン</t>
    </rPh>
    <rPh sb="3" eb="4">
      <t>メイ</t>
    </rPh>
    <phoneticPr fontId="3"/>
  </si>
  <si>
    <t>代理店支店名</t>
  </si>
  <si>
    <t>代理店連絡先Tel</t>
  </si>
  <si>
    <t>代理店連絡先Fax</t>
  </si>
  <si>
    <t>代理店連絡先Email</t>
  </si>
  <si>
    <t>二次代理店コード</t>
    <rPh sb="0" eb="2">
      <t>ニジ</t>
    </rPh>
    <rPh sb="2" eb="5">
      <t>ダイリテン</t>
    </rPh>
    <phoneticPr fontId="3"/>
  </si>
  <si>
    <t>二次代理店名</t>
    <rPh sb="2" eb="5">
      <t>ダイリテン</t>
    </rPh>
    <rPh sb="5" eb="6">
      <t>メイ</t>
    </rPh>
    <phoneticPr fontId="3"/>
  </si>
  <si>
    <t>担当者コード</t>
  </si>
  <si>
    <t>担当者メールアドレス</t>
    <rPh sb="0" eb="3">
      <t>タントウシャ</t>
    </rPh>
    <phoneticPr fontId="3"/>
  </si>
  <si>
    <t>担当者事業部名</t>
  </si>
  <si>
    <t>担当者部署名</t>
  </si>
  <si>
    <t>製品分類</t>
    <rPh sb="0" eb="2">
      <t>セイヒン</t>
    </rPh>
    <rPh sb="2" eb="4">
      <t>ブンルイ</t>
    </rPh>
    <phoneticPr fontId="3"/>
  </si>
  <si>
    <t>部品購入依頼</t>
  </si>
  <si>
    <t>修理不能書発行依頼</t>
  </si>
  <si>
    <t>洗浄・滅菌の有無</t>
  </si>
  <si>
    <t>健康被害の有無</t>
  </si>
  <si>
    <t>貸出必要</t>
    <rPh sb="0" eb="2">
      <t>カシダシ</t>
    </rPh>
    <rPh sb="2" eb="4">
      <t>ヒツヨウ</t>
    </rPh>
    <phoneticPr fontId="3"/>
  </si>
  <si>
    <t>返却先種別</t>
    <rPh sb="0" eb="2">
      <t>ヘンキャク</t>
    </rPh>
    <rPh sb="2" eb="3">
      <t>サキ</t>
    </rPh>
    <rPh sb="3" eb="5">
      <t>シュベツ</t>
    </rPh>
    <phoneticPr fontId="3"/>
  </si>
  <si>
    <t>返却先が代理店</t>
    <rPh sb="0" eb="2">
      <t>ヘンキャク</t>
    </rPh>
    <rPh sb="2" eb="3">
      <t>サキ</t>
    </rPh>
    <rPh sb="4" eb="7">
      <t>ダイリテン</t>
    </rPh>
    <phoneticPr fontId="3"/>
  </si>
  <si>
    <t>返却先名</t>
    <rPh sb="3" eb="4">
      <t>メイ</t>
    </rPh>
    <phoneticPr fontId="3"/>
  </si>
  <si>
    <t>返却先担当者名</t>
  </si>
  <si>
    <t>返却先連絡先Tel</t>
  </si>
  <si>
    <t>返却先連絡先Fax</t>
  </si>
  <si>
    <t>返却先連絡先Email</t>
  </si>
  <si>
    <t>返却先郵便番号</t>
  </si>
  <si>
    <t>返却先住所</t>
  </si>
  <si>
    <t>代替機送付先種別</t>
    <rPh sb="6" eb="8">
      <t>シュベツ</t>
    </rPh>
    <phoneticPr fontId="3"/>
  </si>
  <si>
    <t>代替機送付先が代理店</t>
    <rPh sb="0" eb="3">
      <t>ダイガエキ</t>
    </rPh>
    <rPh sb="3" eb="6">
      <t>ソウフサキ</t>
    </rPh>
    <rPh sb="7" eb="10">
      <t>ダイリテン</t>
    </rPh>
    <phoneticPr fontId="3"/>
  </si>
  <si>
    <t>代替機送付先名</t>
    <rPh sb="6" eb="7">
      <t>メイ</t>
    </rPh>
    <phoneticPr fontId="3"/>
  </si>
  <si>
    <t>代替機送付先担当者名</t>
  </si>
  <si>
    <t>代替機送付先連絡先Tel</t>
  </si>
  <si>
    <t>代替機送付先郵便番号</t>
  </si>
  <si>
    <t>代替機着日指定</t>
    <rPh sb="3" eb="5">
      <t>チャクビ</t>
    </rPh>
    <rPh sb="5" eb="7">
      <t>シテイ</t>
    </rPh>
    <phoneticPr fontId="3"/>
  </si>
  <si>
    <t>1行テキスト</t>
    <rPh sb="1" eb="2">
      <t>ギョウ</t>
    </rPh>
    <phoneticPr fontId="3"/>
  </si>
  <si>
    <t>日付</t>
    <rPh sb="0" eb="2">
      <t>ヒヅケ</t>
    </rPh>
    <phoneticPr fontId="3"/>
  </si>
  <si>
    <t>複数行テキスト</t>
    <rPh sb="0" eb="2">
      <t>フクスウ</t>
    </rPh>
    <rPh sb="2" eb="3">
      <t>ギョウ</t>
    </rPh>
    <phoneticPr fontId="3"/>
  </si>
  <si>
    <t>有
無</t>
    <rPh sb="0" eb="1">
      <t>ユウ</t>
    </rPh>
    <rPh sb="2" eb="3">
      <t>ム</t>
    </rPh>
    <phoneticPr fontId="3"/>
  </si>
  <si>
    <t>インデックスを作成</t>
  </si>
  <si>
    <t>日付のみ</t>
    <rPh sb="0" eb="2">
      <t>ヒヅケ</t>
    </rPh>
    <phoneticPr fontId="3"/>
  </si>
  <si>
    <t>書式なしテキスト</t>
    <rPh sb="0" eb="2">
      <t>ショシキ</t>
    </rPh>
    <phoneticPr fontId="3"/>
  </si>
  <si>
    <t>PowerTool項目</t>
  </si>
  <si>
    <t>既定値=0</t>
    <rPh sb="0" eb="3">
      <t>キテイチ</t>
    </rPh>
    <phoneticPr fontId="3"/>
  </si>
  <si>
    <t>修理を受付けた日</t>
    <rPh sb="0" eb="2">
      <t>シュウリ</t>
    </rPh>
    <rPh sb="3" eb="5">
      <t>ウケツ</t>
    </rPh>
    <rPh sb="7" eb="8">
      <t>ヒ</t>
    </rPh>
    <phoneticPr fontId="3"/>
  </si>
  <si>
    <t>依頼の全製品共通で使用</t>
    <rPh sb="0" eb="2">
      <t>イライ</t>
    </rPh>
    <rPh sb="3" eb="4">
      <t>ゼン</t>
    </rPh>
    <rPh sb="4" eb="6">
      <t>セイヒン</t>
    </rPh>
    <rPh sb="6" eb="8">
      <t>キョウツウ</t>
    </rPh>
    <rPh sb="9" eb="11">
      <t>シヨウ</t>
    </rPh>
    <phoneticPr fontId="3"/>
  </si>
  <si>
    <t>1=貸出必要</t>
    <rPh sb="2" eb="4">
      <t>カシダシ</t>
    </rPh>
    <rPh sb="4" eb="6">
      <t>ヒツヨウ</t>
    </rPh>
    <phoneticPr fontId="3"/>
  </si>
  <si>
    <t>アプリで選択肢を設定</t>
    <rPh sb="4" eb="7">
      <t>センタクシ</t>
    </rPh>
    <rPh sb="8" eb="10">
      <t>セッテイ</t>
    </rPh>
    <phoneticPr fontId="3"/>
  </si>
  <si>
    <t>AM必着なども記述できるようテキスト項目</t>
    <rPh sb="2" eb="4">
      <t>ヒッチャク</t>
    </rPh>
    <rPh sb="7" eb="9">
      <t>キジュツ</t>
    </rPh>
    <rPh sb="18" eb="20">
      <t>コウモク</t>
    </rPh>
    <phoneticPr fontId="3"/>
  </si>
  <si>
    <t>DistributorCode2</t>
    <phoneticPr fontId="3"/>
  </si>
  <si>
    <t>DistributorName2</t>
    <phoneticPr fontId="3"/>
  </si>
  <si>
    <t>DistributorBranch2</t>
    <phoneticPr fontId="3"/>
  </si>
  <si>
    <t>DistributorContact2</t>
    <phoneticPr fontId="3"/>
  </si>
  <si>
    <t>DistributorTel2</t>
    <phoneticPr fontId="3"/>
  </si>
  <si>
    <t>DistributorPostNumber2</t>
    <phoneticPr fontId="3"/>
  </si>
  <si>
    <t>DistributorAddress2</t>
    <phoneticPr fontId="3"/>
  </si>
  <si>
    <t>ProductCategory</t>
    <phoneticPr fontId="3"/>
  </si>
  <si>
    <t>OrderMemo</t>
    <phoneticPr fontId="3"/>
  </si>
  <si>
    <t>flgPartsOrder</t>
    <phoneticPr fontId="3"/>
  </si>
  <si>
    <t>flgNonRepair</t>
    <phoneticPr fontId="3"/>
  </si>
  <si>
    <t>flgLend</t>
    <phoneticPr fontId="3"/>
  </si>
  <si>
    <t>ReturnType</t>
    <phoneticPr fontId="3"/>
  </si>
  <si>
    <t>flgReturn</t>
    <phoneticPr fontId="3"/>
  </si>
  <si>
    <t>ReturnName</t>
    <phoneticPr fontId="3"/>
  </si>
  <si>
    <t>DestType</t>
    <phoneticPr fontId="3"/>
  </si>
  <si>
    <t>flgDest</t>
    <phoneticPr fontId="3"/>
  </si>
  <si>
    <t>DestName</t>
    <phoneticPr fontId="3"/>
  </si>
  <si>
    <t>ArrivalDate</t>
    <phoneticPr fontId="3"/>
  </si>
  <si>
    <t>代理店担当者名</t>
    <phoneticPr fontId="3"/>
  </si>
  <si>
    <t>代理店郵便番号</t>
    <phoneticPr fontId="3"/>
  </si>
  <si>
    <t>代理店住所</t>
    <phoneticPr fontId="3"/>
  </si>
  <si>
    <t>二次代理店支店名</t>
    <phoneticPr fontId="3"/>
  </si>
  <si>
    <t>二次代理店担当者名</t>
    <phoneticPr fontId="3"/>
  </si>
  <si>
    <t>二次代理店連絡先Tel</t>
    <phoneticPr fontId="3"/>
  </si>
  <si>
    <t>二次代理店郵便番号</t>
    <phoneticPr fontId="3"/>
  </si>
  <si>
    <t>二次代理店住所</t>
    <phoneticPr fontId="3"/>
  </si>
  <si>
    <t>担当者名</t>
    <phoneticPr fontId="3"/>
  </si>
  <si>
    <t>代替機送付先住所</t>
    <phoneticPr fontId="3"/>
  </si>
  <si>
    <t>既定値=0</t>
    <phoneticPr fontId="3"/>
  </si>
  <si>
    <t>PowerTool項目</t>
    <phoneticPr fontId="3"/>
  </si>
  <si>
    <t>代理店
病院
営業所
店止め（受取人）
羽田引取り</t>
    <phoneticPr fontId="3"/>
  </si>
  <si>
    <t>1=返却先が代理店</t>
    <phoneticPr fontId="3"/>
  </si>
  <si>
    <r>
      <t xml:space="preserve">ANSPACHはTAN年-通し番号
SynthesはSYN年-通し番号
動物はVET年-通し番号
</t>
    </r>
    <r>
      <rPr>
        <sz val="8"/>
        <color theme="0" tint="-0.499984740745262"/>
        <rFont val="Meiryo UI"/>
        <family val="3"/>
        <charset val="128"/>
      </rPr>
      <t>[保留]SharePointのIDを桁合わせする</t>
    </r>
    <rPh sb="50" eb="52">
      <t>ホリュウ</t>
    </rPh>
    <phoneticPr fontId="3"/>
  </si>
  <si>
    <t>エラーメッセージのサマリー</t>
    <phoneticPr fontId="14"/>
  </si>
  <si>
    <t>ErrorMsg</t>
    <phoneticPr fontId="14"/>
  </si>
  <si>
    <t>なし</t>
    <phoneticPr fontId="16"/>
  </si>
  <si>
    <t>'Synthes　PT'!B12</t>
    <phoneticPr fontId="3"/>
  </si>
  <si>
    <t>'Synthes　PT'!B6</t>
    <phoneticPr fontId="3"/>
  </si>
  <si>
    <t>'Synthes　PT'!F6</t>
    <phoneticPr fontId="3"/>
  </si>
  <si>
    <t>弊社営業員名</t>
    <phoneticPr fontId="3"/>
  </si>
  <si>
    <t>修理依頼代理店名</t>
    <phoneticPr fontId="3"/>
  </si>
  <si>
    <t>'Synthes　PT'!C9</t>
    <phoneticPr fontId="3"/>
  </si>
  <si>
    <t>'Synthes　PT'!C10</t>
    <phoneticPr fontId="3"/>
  </si>
  <si>
    <t>〒</t>
    <phoneticPr fontId="16"/>
  </si>
  <si>
    <t>住所</t>
    <phoneticPr fontId="16"/>
  </si>
  <si>
    <r>
      <rPr>
        <sz val="8"/>
        <color theme="1"/>
        <rFont val="HG丸ｺﾞｼｯｸM-PRO"/>
        <family val="3"/>
        <charset val="128"/>
      </rPr>
      <t>代理店支店・営業所名</t>
    </r>
  </si>
  <si>
    <r>
      <rPr>
        <sz val="8"/>
        <color theme="1"/>
        <rFont val="HG丸ｺﾞｼｯｸM-PRO"/>
        <family val="3"/>
        <charset val="128"/>
      </rPr>
      <t>代理店ご担当者名</t>
    </r>
  </si>
  <si>
    <r>
      <rPr>
        <sz val="8"/>
        <color theme="1"/>
        <rFont val="HG丸ｺﾞｼｯｸM-PRO"/>
        <family val="3"/>
        <charset val="128"/>
      </rPr>
      <t>代理店ご連絡先</t>
    </r>
  </si>
  <si>
    <r>
      <rPr>
        <sz val="8"/>
        <color theme="1"/>
        <rFont val="HG丸ｺﾞｼｯｸM-PRO"/>
        <family val="3"/>
        <charset val="128"/>
      </rPr>
      <t>代理店住所</t>
    </r>
    <r>
      <rPr>
        <sz val="8"/>
        <rFont val="HG丸ｺﾞｼｯｸM-PRO"/>
        <family val="3"/>
        <charset val="128"/>
      </rPr>
      <t xml:space="preserve"> </t>
    </r>
  </si>
  <si>
    <t>'Synthes　PT'!G9</t>
    <phoneticPr fontId="3"/>
  </si>
  <si>
    <t>'Synthes　PT'!G10</t>
  </si>
  <si>
    <t>ProductCode</t>
  </si>
  <si>
    <t>SerialNo</t>
  </si>
  <si>
    <t>PartsOrder</t>
  </si>
  <si>
    <t>Report1Order</t>
  </si>
  <si>
    <t>flgPatient</t>
  </si>
  <si>
    <t>WarrantyPeriod</t>
  </si>
  <si>
    <t>DeliveryDate</t>
  </si>
  <si>
    <t>依頼番号枝番</t>
    <rPh sb="4" eb="6">
      <t>エダバン</t>
    </rPh>
    <phoneticPr fontId="3"/>
  </si>
  <si>
    <t>品番</t>
  </si>
  <si>
    <t>シリアルNo</t>
  </si>
  <si>
    <t>患者関与の有無</t>
  </si>
  <si>
    <t>Ethicon項目</t>
  </si>
  <si>
    <t>Ethicon項目、Mitek項目</t>
  </si>
  <si>
    <t>依頼番号に対する枝番号</t>
    <rPh sb="5" eb="6">
      <t>タイ</t>
    </rPh>
    <rPh sb="8" eb="9">
      <t>エダ</t>
    </rPh>
    <rPh sb="9" eb="11">
      <t>バンゴウ</t>
    </rPh>
    <phoneticPr fontId="3"/>
  </si>
  <si>
    <t>未使用予定(全製品共通項目だが削除しない)</t>
    <rPh sb="0" eb="3">
      <t>ミシヨウ</t>
    </rPh>
    <rPh sb="3" eb="5">
      <t>ヨテイ</t>
    </rPh>
    <rPh sb="6" eb="7">
      <t>ゼン</t>
    </rPh>
    <rPh sb="7" eb="9">
      <t>セイヒン</t>
    </rPh>
    <rPh sb="9" eb="11">
      <t>キョウツウ</t>
    </rPh>
    <rPh sb="11" eb="13">
      <t>コウモク</t>
    </rPh>
    <rPh sb="15" eb="17">
      <t>サクジョ</t>
    </rPh>
    <phoneticPr fontId="3"/>
  </si>
  <si>
    <t>OrderNoSub</t>
    <phoneticPr fontId="3"/>
  </si>
  <si>
    <t>ProductName</t>
    <phoneticPr fontId="3"/>
  </si>
  <si>
    <t>OrderInformation</t>
    <phoneticPr fontId="3"/>
  </si>
  <si>
    <t>HospitalOrder</t>
    <phoneticPr fontId="3"/>
  </si>
  <si>
    <t>Accessories</t>
    <phoneticPr fontId="3"/>
  </si>
  <si>
    <t>flgEstimate</t>
    <phoneticPr fontId="3"/>
  </si>
  <si>
    <t>Notes</t>
    <phoneticPr fontId="3"/>
  </si>
  <si>
    <t>品名</t>
    <phoneticPr fontId="3"/>
  </si>
  <si>
    <t>依頼内容／故障情報</t>
    <phoneticPr fontId="3"/>
  </si>
  <si>
    <t>部品購入依頼</t>
    <phoneticPr fontId="3"/>
  </si>
  <si>
    <t>修理不能書発行依頼</t>
    <phoneticPr fontId="3"/>
  </si>
  <si>
    <t>病院からの修理依頼</t>
    <phoneticPr fontId="3"/>
  </si>
  <si>
    <t>同封付属品</t>
    <phoneticPr fontId="3"/>
  </si>
  <si>
    <t>保証期間内外</t>
    <phoneticPr fontId="3"/>
  </si>
  <si>
    <t>納入日</t>
    <phoneticPr fontId="3"/>
  </si>
  <si>
    <t>修理見積要不要</t>
    <phoneticPr fontId="3"/>
  </si>
  <si>
    <t>コメント／特別依頼事項</t>
    <phoneticPr fontId="3"/>
  </si>
  <si>
    <t>Ethicon項目</t>
    <phoneticPr fontId="3"/>
  </si>
  <si>
    <t>Ethicon項目、Mitek項目</t>
    <phoneticPr fontId="3"/>
  </si>
  <si>
    <t>病院からの指示による修理依頼であることの宣誓</t>
    <phoneticPr fontId="3"/>
  </si>
  <si>
    <t>病院・施設名</t>
    <phoneticPr fontId="3"/>
  </si>
  <si>
    <t>Colibri I/II　</t>
    <phoneticPr fontId="3"/>
  </si>
  <si>
    <t>TRS</t>
    <phoneticPr fontId="3"/>
  </si>
  <si>
    <t>CAD</t>
    <phoneticPr fontId="3"/>
  </si>
  <si>
    <t>Eペン　</t>
    <phoneticPr fontId="3"/>
  </si>
  <si>
    <t>BPLII</t>
    <phoneticPr fontId="3"/>
  </si>
  <si>
    <t>その他　</t>
    <phoneticPr fontId="3"/>
  </si>
  <si>
    <t>選択No</t>
    <rPh sb="0" eb="2">
      <t>センタク</t>
    </rPh>
    <phoneticPr fontId="3"/>
  </si>
  <si>
    <t>選択製品</t>
    <rPh sb="0" eb="2">
      <t>センタク</t>
    </rPh>
    <rPh sb="2" eb="4">
      <t>セイヒン</t>
    </rPh>
    <phoneticPr fontId="3"/>
  </si>
  <si>
    <r>
      <rPr>
        <sz val="8"/>
        <color theme="1"/>
        <rFont val="HG丸ｺﾞｼｯｸM-PRO"/>
        <family val="3"/>
        <charset val="128"/>
      </rPr>
      <t>シリアル</t>
    </r>
    <r>
      <rPr>
        <sz val="8"/>
        <rFont val="HG丸ｺﾞｼｯｸM-PRO"/>
        <family val="3"/>
        <charset val="128"/>
      </rPr>
      <t>No.</t>
    </r>
  </si>
  <si>
    <t>'Synthes　PT'!B20</t>
    <phoneticPr fontId="3"/>
  </si>
  <si>
    <t>高瀬メモ</t>
    <rPh sb="0" eb="2">
      <t>タカセ</t>
    </rPh>
    <phoneticPr fontId="3"/>
  </si>
  <si>
    <r>
      <rPr>
        <sz val="8"/>
        <color theme="1"/>
        <rFont val="HG丸ｺﾞｼｯｸM-PRO"/>
        <family val="3"/>
        <charset val="128"/>
      </rPr>
      <t>健康被害の有無</t>
    </r>
  </si>
  <si>
    <r>
      <rPr>
        <sz val="10"/>
        <color theme="1"/>
        <rFont val="HG丸ｺﾞｼｯｸM-PRO"/>
        <family val="3"/>
        <charset val="128"/>
      </rPr>
      <t>支店</t>
    </r>
  </si>
  <si>
    <r>
      <rPr>
        <sz val="10"/>
        <color theme="1"/>
        <rFont val="HG丸ｺﾞｼｯｸM-PRO"/>
        <family val="3"/>
        <charset val="128"/>
      </rPr>
      <t>営業所</t>
    </r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</si>
  <si>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</si>
  <si>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</si>
  <si>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</si>
  <si>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 xml:space="preserve">修理依頼日　　　　　　      </t>
  </si>
  <si>
    <t>日</t>
    <rPh sb="0" eb="1">
      <t>ニチ</t>
    </rPh>
    <phoneticPr fontId="3"/>
  </si>
  <si>
    <t>'Synthes　PT'!M6</t>
    <phoneticPr fontId="3"/>
  </si>
  <si>
    <r>
      <rPr>
        <sz val="8"/>
        <color theme="1"/>
        <rFont val="HG丸ｺﾞｼｯｸM-PRO"/>
        <family val="3"/>
        <charset val="128"/>
      </rPr>
      <t>弊社受付担当者</t>
    </r>
  </si>
  <si>
    <t>'Synthes　PT'!K18</t>
    <phoneticPr fontId="3"/>
  </si>
  <si>
    <t>〒</t>
    <phoneticPr fontId="3"/>
  </si>
  <si>
    <t>住所</t>
    <phoneticPr fontId="3"/>
  </si>
  <si>
    <t>'Synthes　PT'!R1０</t>
    <phoneticPr fontId="3"/>
  </si>
  <si>
    <t>'Synthes　PT'!R1１</t>
    <phoneticPr fontId="3"/>
  </si>
  <si>
    <t>システム領域　非表示</t>
    <rPh sb="4" eb="6">
      <t>リョウイキ</t>
    </rPh>
    <rPh sb="7" eb="10">
      <t>ヒヒョウジ</t>
    </rPh>
    <phoneticPr fontId="3"/>
  </si>
  <si>
    <t>'Synthes　PT'!J6</t>
    <phoneticPr fontId="3"/>
  </si>
  <si>
    <t>dt_order</t>
  </si>
  <si>
    <t>flgSterilization2</t>
  </si>
  <si>
    <t>flgHealthDamage3</t>
  </si>
  <si>
    <t>flgLend4</t>
  </si>
  <si>
    <t>CheckoutDate5</t>
  </si>
  <si>
    <t>dt_order_detail</t>
  </si>
  <si>
    <t>修理品の項目「製品番号」「製品名」「シリアルNo.」は</t>
  </si>
  <si>
    <t>PowerAutomate(PA)で[dt_order_detail]に登録します</t>
  </si>
  <si>
    <t>対象製品</t>
    <rPh sb="0" eb="4">
      <t>タイショウセイヒン</t>
    </rPh>
    <phoneticPr fontId="3"/>
  </si>
  <si>
    <t>修理のお見積り</t>
    <rPh sb="0" eb="2">
      <t>シュウリ</t>
    </rPh>
    <rPh sb="4" eb="6">
      <t>ミツモ</t>
    </rPh>
    <phoneticPr fontId="3"/>
  </si>
  <si>
    <t>必要</t>
    <rPh sb="0" eb="2">
      <t>ヒツヨウ</t>
    </rPh>
    <phoneticPr fontId="3"/>
  </si>
  <si>
    <t>不要</t>
    <rPh sb="0" eb="2">
      <t>フヨウ</t>
    </rPh>
    <phoneticPr fontId="3"/>
  </si>
  <si>
    <t>'Synthes　PT'!X29</t>
    <phoneticPr fontId="3"/>
  </si>
  <si>
    <t>非表示</t>
    <rPh sb="0" eb="3">
      <t>ヒヒョウジ</t>
    </rPh>
    <phoneticPr fontId="3"/>
  </si>
  <si>
    <t>表示項目無し</t>
    <rPh sb="0" eb="5">
      <t>ヒョウジコウモクナ</t>
    </rPh>
    <phoneticPr fontId="3"/>
  </si>
  <si>
    <t>Access　D010_OrderList</t>
    <phoneticPr fontId="3"/>
  </si>
  <si>
    <t>表示</t>
    <rPh sb="0" eb="2">
      <t>ヒョウジ</t>
    </rPh>
    <phoneticPr fontId="3"/>
  </si>
  <si>
    <t>'Synthes　PT'!R8</t>
    <phoneticPr fontId="3"/>
  </si>
  <si>
    <t>FAX：</t>
    <phoneticPr fontId="4"/>
  </si>
  <si>
    <t>Access　D020_Order</t>
    <phoneticPr fontId="3"/>
  </si>
  <si>
    <t>Type</t>
    <phoneticPr fontId="3"/>
  </si>
  <si>
    <t>PowerTool</t>
    <phoneticPr fontId="3"/>
  </si>
  <si>
    <t>キー項目(固定値)</t>
    <rPh sb="2" eb="4">
      <t>コウモク</t>
    </rPh>
    <rPh sb="5" eb="8">
      <t>コテイチ</t>
    </rPh>
    <phoneticPr fontId="3"/>
  </si>
  <si>
    <t>依頼番号(PAで設定)</t>
    <rPh sb="8" eb="10">
      <t>セッテイ</t>
    </rPh>
    <phoneticPr fontId="3"/>
  </si>
  <si>
    <t>'Synthes　PT'!T4 に表示</t>
    <rPh sb="17" eb="19">
      <t>ヒョウジ</t>
    </rPh>
    <phoneticPr fontId="3"/>
  </si>
  <si>
    <t>ReturnContact</t>
    <phoneticPr fontId="3"/>
  </si>
  <si>
    <t>VET</t>
  </si>
  <si>
    <t>修理不能製品リスト</t>
    <rPh sb="0" eb="6">
      <t>シュウリフノウセイヒン</t>
    </rPh>
    <phoneticPr fontId="35"/>
  </si>
  <si>
    <t>001-020-038</t>
  </si>
  <si>
    <t>03-010-200</t>
  </si>
  <si>
    <t>03-010-406</t>
  </si>
  <si>
    <t>03-010-407</t>
  </si>
  <si>
    <t>03-010-409</t>
  </si>
  <si>
    <t>03-110-005</t>
  </si>
  <si>
    <t>03-113-023</t>
  </si>
  <si>
    <t>03-114-009</t>
  </si>
  <si>
    <t>03-503-079</t>
  </si>
  <si>
    <t>03-503-081</t>
  </si>
  <si>
    <t>03-505-003</t>
  </si>
  <si>
    <t>03-505-004</t>
  </si>
  <si>
    <t>03-505-005</t>
  </si>
  <si>
    <t>03-505-010</t>
  </si>
  <si>
    <t>03-505-112</t>
  </si>
  <si>
    <t>03-614-021</t>
  </si>
  <si>
    <t>03-620-061</t>
  </si>
  <si>
    <t>03-632-001</t>
  </si>
  <si>
    <t>03-812-005</t>
  </si>
  <si>
    <t>05-001-000</t>
  </si>
  <si>
    <t>05-001-001</t>
  </si>
  <si>
    <t>05-001-011</t>
  </si>
  <si>
    <t>05-001-108</t>
  </si>
  <si>
    <t>05-001-175</t>
  </si>
  <si>
    <t>05-505-003</t>
  </si>
  <si>
    <t>301-100</t>
  </si>
  <si>
    <t>309-035</t>
  </si>
  <si>
    <t>309-480</t>
  </si>
  <si>
    <t>309-503S</t>
  </si>
  <si>
    <t>309-530</t>
  </si>
  <si>
    <t>310-284</t>
  </si>
  <si>
    <t>310-430</t>
  </si>
  <si>
    <t>310-950</t>
  </si>
  <si>
    <t>311-012</t>
  </si>
  <si>
    <t>311-431</t>
  </si>
  <si>
    <t>312-010</t>
  </si>
  <si>
    <t>312-080</t>
  </si>
  <si>
    <t>312-260</t>
  </si>
  <si>
    <t>312-280</t>
  </si>
  <si>
    <t>313-301</t>
  </si>
  <si>
    <t>313-355</t>
  </si>
  <si>
    <t>313-843</t>
  </si>
  <si>
    <t>313-970</t>
  </si>
  <si>
    <t>314-020</t>
  </si>
  <si>
    <t>314-070</t>
  </si>
  <si>
    <t>314-080-003</t>
  </si>
  <si>
    <t>314-090</t>
  </si>
  <si>
    <t>314-091</t>
  </si>
  <si>
    <t>314-290</t>
  </si>
  <si>
    <t>314-291</t>
  </si>
  <si>
    <t>314-411</t>
  </si>
  <si>
    <t>314-467</t>
  </si>
  <si>
    <t>314-468</t>
  </si>
  <si>
    <t>314-670</t>
  </si>
  <si>
    <t>314-676</t>
  </si>
  <si>
    <t>316-396</t>
  </si>
  <si>
    <t>319-006</t>
  </si>
  <si>
    <t>319-010</t>
  </si>
  <si>
    <t>319-040</t>
  </si>
  <si>
    <t>319-090</t>
  </si>
  <si>
    <t>319-100</t>
  </si>
  <si>
    <t>319-110</t>
  </si>
  <si>
    <t>321-150</t>
  </si>
  <si>
    <t>323-042</t>
  </si>
  <si>
    <t>323-054</t>
  </si>
  <si>
    <t>323-200</t>
  </si>
  <si>
    <t>323-201</t>
  </si>
  <si>
    <t>323-202</t>
  </si>
  <si>
    <t>323-260</t>
  </si>
  <si>
    <t>323-360</t>
  </si>
  <si>
    <t>323-460</t>
  </si>
  <si>
    <t>324-052</t>
  </si>
  <si>
    <t>328-044</t>
  </si>
  <si>
    <t>329-143</t>
  </si>
  <si>
    <t>329-300</t>
  </si>
  <si>
    <t>329-323</t>
  </si>
  <si>
    <t>356-810</t>
  </si>
  <si>
    <t>356-811</t>
  </si>
  <si>
    <t>357-026</t>
  </si>
  <si>
    <t>357-063</t>
  </si>
  <si>
    <t>357-097</t>
  </si>
  <si>
    <t>357-120</t>
  </si>
  <si>
    <t>387-337</t>
  </si>
  <si>
    <t>387-342</t>
  </si>
  <si>
    <t>387-346</t>
  </si>
  <si>
    <t>387-354</t>
  </si>
  <si>
    <t>387-448</t>
  </si>
  <si>
    <t>388-414</t>
  </si>
  <si>
    <t>388-750</t>
  </si>
  <si>
    <t>389-024</t>
  </si>
  <si>
    <t>389-202</t>
  </si>
  <si>
    <t>390-008</t>
  </si>
  <si>
    <t>391-201</t>
  </si>
  <si>
    <t>391-800</t>
  </si>
  <si>
    <t>391-820</t>
  </si>
  <si>
    <t>391-850</t>
  </si>
  <si>
    <t>391-880</t>
  </si>
  <si>
    <t>391-900</t>
  </si>
  <si>
    <t>391-930</t>
  </si>
  <si>
    <t>392-000</t>
  </si>
  <si>
    <t>393-100</t>
  </si>
  <si>
    <t>394-440</t>
  </si>
  <si>
    <t>394-450</t>
  </si>
  <si>
    <t>395-597</t>
  </si>
  <si>
    <t>396-396</t>
  </si>
  <si>
    <t>397-213</t>
  </si>
  <si>
    <t>397-960</t>
  </si>
  <si>
    <t>398-710</t>
  </si>
  <si>
    <t>398-752</t>
  </si>
  <si>
    <t>398-753</t>
  </si>
  <si>
    <t>398-754</t>
  </si>
  <si>
    <t>398-760</t>
  </si>
  <si>
    <t>398-820</t>
  </si>
  <si>
    <t>398-980</t>
  </si>
  <si>
    <t>399-004</t>
  </si>
  <si>
    <t>399-071</t>
  </si>
  <si>
    <t>399-073</t>
  </si>
  <si>
    <t>399-074</t>
  </si>
  <si>
    <t>399-075</t>
  </si>
  <si>
    <t>399-080</t>
  </si>
  <si>
    <t>399-081</t>
  </si>
  <si>
    <t>399-082</t>
  </si>
  <si>
    <t>399-084</t>
  </si>
  <si>
    <t>399-085</t>
  </si>
  <si>
    <t>399-086</t>
  </si>
  <si>
    <t>399-091</t>
  </si>
  <si>
    <t>399-092</t>
  </si>
  <si>
    <t>399-097</t>
  </si>
  <si>
    <t>399-098</t>
  </si>
  <si>
    <t>399-121</t>
  </si>
  <si>
    <t>399-122</t>
  </si>
  <si>
    <t>399-124</t>
  </si>
  <si>
    <t>399-125</t>
  </si>
  <si>
    <t>399-130</t>
  </si>
  <si>
    <t>399-170</t>
  </si>
  <si>
    <t>399-180</t>
  </si>
  <si>
    <t>399-190</t>
  </si>
  <si>
    <t>399-250</t>
  </si>
  <si>
    <t>399-270</t>
  </si>
  <si>
    <t>399-350</t>
  </si>
  <si>
    <t>399-360</t>
  </si>
  <si>
    <t>399-370</t>
  </si>
  <si>
    <t>399-400</t>
  </si>
  <si>
    <t>399-410</t>
  </si>
  <si>
    <t>399-420</t>
  </si>
  <si>
    <t>399-430</t>
  </si>
  <si>
    <t>399-490</t>
  </si>
  <si>
    <t>399-500</t>
  </si>
  <si>
    <t>399-505</t>
  </si>
  <si>
    <t>399-505-004</t>
  </si>
  <si>
    <t>399-540</t>
  </si>
  <si>
    <t>399-550</t>
  </si>
  <si>
    <t>399-580</t>
  </si>
  <si>
    <t>399-780</t>
  </si>
  <si>
    <t>399-850</t>
  </si>
  <si>
    <t>399-940</t>
  </si>
  <si>
    <t>399-970</t>
  </si>
  <si>
    <t>399-990</t>
  </si>
  <si>
    <t>509-352</t>
  </si>
  <si>
    <t>511-115</t>
  </si>
  <si>
    <t>511-700</t>
  </si>
  <si>
    <t>511-790</t>
  </si>
  <si>
    <t>516-101</t>
  </si>
  <si>
    <t>519-400</t>
  </si>
  <si>
    <t>519-520</t>
  </si>
  <si>
    <t>519-790</t>
  </si>
  <si>
    <t>519-970</t>
  </si>
  <si>
    <t>530-100</t>
  </si>
  <si>
    <t>530-200</t>
  </si>
  <si>
    <t>530-250</t>
  </si>
  <si>
    <t>530-280</t>
  </si>
  <si>
    <t>530-401</t>
  </si>
  <si>
    <t>530-600</t>
  </si>
  <si>
    <t>530-601</t>
  </si>
  <si>
    <t>530-605</t>
  </si>
  <si>
    <t>530-610</t>
  </si>
  <si>
    <t>530-615</t>
  </si>
  <si>
    <t>530-620</t>
  </si>
  <si>
    <t>530-680</t>
  </si>
  <si>
    <t>530-790</t>
  </si>
  <si>
    <t xml:space="preserve">530-795 </t>
  </si>
  <si>
    <t>532-001</t>
  </si>
  <si>
    <t>532-002</t>
  </si>
  <si>
    <t>532-003</t>
  </si>
  <si>
    <t>532-010</t>
  </si>
  <si>
    <t>532-013</t>
  </si>
  <si>
    <t>532-014</t>
  </si>
  <si>
    <t>532-016</t>
  </si>
  <si>
    <t>532-032</t>
  </si>
  <si>
    <t>532-033</t>
  </si>
  <si>
    <t>532-110</t>
  </si>
  <si>
    <t>60014758</t>
  </si>
  <si>
    <t>68-001-253</t>
  </si>
  <si>
    <t>68-001-255</t>
  </si>
  <si>
    <t>68-001-602</t>
  </si>
  <si>
    <t>68-001-604</t>
  </si>
  <si>
    <t>68-001-610</t>
  </si>
  <si>
    <t>68-001-620</t>
  </si>
  <si>
    <t>68-001-625</t>
  </si>
  <si>
    <t>68-010-201</t>
  </si>
  <si>
    <t>68-607-060</t>
  </si>
  <si>
    <t>689-202</t>
  </si>
  <si>
    <t>689-507</t>
  </si>
  <si>
    <t>689-537</t>
  </si>
  <si>
    <t>991-185</t>
  </si>
  <si>
    <t>994-516</t>
  </si>
  <si>
    <t>製品番号</t>
    <rPh sb="0" eb="4">
      <t>セイヒンバンゴウ</t>
    </rPh>
    <phoneticPr fontId="3"/>
  </si>
  <si>
    <t>・頭に「3」が付く品番を入力した際は　※310-900は対象外としてください</t>
    <phoneticPr fontId="3"/>
  </si>
  <si>
    <t>対象製品 対象外判定 trueが対象外</t>
    <rPh sb="0" eb="4">
      <t>タイショウセイヒン</t>
    </rPh>
    <rPh sb="5" eb="8">
      <t>タイショウガイ</t>
    </rPh>
    <rPh sb="8" eb="10">
      <t>ハンテイ</t>
    </rPh>
    <rPh sb="16" eb="19">
      <t>タイショウガイ</t>
    </rPh>
    <phoneticPr fontId="3"/>
  </si>
  <si>
    <t>対象製品番号</t>
    <rPh sb="0" eb="2">
      <t>タイショウ</t>
    </rPh>
    <rPh sb="2" eb="6">
      <t>セイヒンバンゴウ</t>
    </rPh>
    <phoneticPr fontId="3"/>
  </si>
  <si>
    <t>対象外判定</t>
    <rPh sb="0" eb="3">
      <t>タイショウガイ</t>
    </rPh>
    <rPh sb="3" eb="5">
      <t>ハンテイ</t>
    </rPh>
    <phoneticPr fontId="3"/>
  </si>
  <si>
    <t>コメント</t>
    <phoneticPr fontId="3"/>
  </si>
  <si>
    <t>※修理不能証明書発行依頼</t>
    <phoneticPr fontId="3"/>
  </si>
  <si>
    <t>対象外理由</t>
    <rPh sb="0" eb="3">
      <t>タイショウガイ</t>
    </rPh>
    <rPh sb="3" eb="5">
      <t>リユウ</t>
    </rPh>
    <phoneticPr fontId="3"/>
  </si>
  <si>
    <t>ディスコンの為</t>
    <rPh sb="6" eb="7">
      <t>タメ</t>
    </rPh>
    <phoneticPr fontId="3"/>
  </si>
  <si>
    <t>その他の理由</t>
    <rPh sb="2" eb="3">
      <t>タ</t>
    </rPh>
    <rPh sb="4" eb="6">
      <t>リユウ</t>
    </rPh>
    <phoneticPr fontId="3"/>
  </si>
  <si>
    <t>修理不能書発行依頼理由</t>
    <rPh sb="9" eb="11">
      <t>リユウ</t>
    </rPh>
    <phoneticPr fontId="3"/>
  </si>
  <si>
    <t>修理不能書発行依頼理由その他詳細</t>
    <rPh sb="9" eb="11">
      <t>リユウ</t>
    </rPh>
    <rPh sb="13" eb="14">
      <t>タ</t>
    </rPh>
    <rPh sb="14" eb="16">
      <t>ショウサイ</t>
    </rPh>
    <phoneticPr fontId="3"/>
  </si>
  <si>
    <t>'Synthes　PT'!K23</t>
    <phoneticPr fontId="3"/>
  </si>
  <si>
    <t>修理依頼書No.</t>
  </si>
  <si>
    <t>=CONCAT(B7:BU7)</t>
    <phoneticPr fontId="3"/>
  </si>
  <si>
    <t>VET人体区別</t>
    <rPh sb="3" eb="5">
      <t>ジンタイ</t>
    </rPh>
    <rPh sb="5" eb="7">
      <t>クベツ</t>
    </rPh>
    <phoneticPr fontId="3"/>
  </si>
  <si>
    <t xml:space="preserve">〒140-0012 </t>
  </si>
  <si>
    <t xml:space="preserve">東京都品川区勝島1丁目5番21号 三井物産グローバルロジスティクス株式会社勝島1号館2階 </t>
  </si>
  <si>
    <t>人体</t>
    <rPh sb="0" eb="2">
      <t>ジンタイ</t>
    </rPh>
    <phoneticPr fontId="3"/>
  </si>
  <si>
    <t>鴻池メディカル株式会社 洗浄センター J&amp;J担当者　</t>
  </si>
  <si>
    <r>
      <t>鴻池メディカル株式会社</t>
    </r>
    <r>
      <rPr>
        <sz val="8"/>
        <rFont val="Meiryo UI"/>
        <family val="3"/>
        <charset val="128"/>
      </rPr>
      <t xml:space="preserve"> 洗浄センター J&amp;J担当者(動物用)　</t>
    </r>
    <rPh sb="26" eb="29">
      <t>ドウブツヨウ</t>
    </rPh>
    <phoneticPr fontId="22"/>
  </si>
  <si>
    <t>ジョンソン・エンド・ジョンソン株式会社　修理代替器返却</t>
  </si>
  <si>
    <t>東京都大田区羽田旭町11番地1号　羽田クロノゲート物流棟7階</t>
    <phoneticPr fontId="3"/>
  </si>
  <si>
    <t>〒144-0042</t>
    <phoneticPr fontId="3"/>
  </si>
  <si>
    <t>修理代替器       
発送元返却先</t>
    <phoneticPr fontId="3"/>
  </si>
  <si>
    <t>修理品発送先</t>
    <phoneticPr fontId="3"/>
  </si>
  <si>
    <r>
      <rPr>
        <sz val="22"/>
        <rFont val="HG丸ｺﾞｼｯｸM-PRO"/>
        <family val="3"/>
        <charset val="128"/>
      </rPr>
      <t>修理依頼書</t>
    </r>
  </si>
  <si>
    <t>修理品
修理代替器
発送先</t>
    <phoneticPr fontId="3"/>
  </si>
  <si>
    <t>対象製品名</t>
    <rPh sb="0" eb="5">
      <t>タイショウセイヒンメイ</t>
    </rPh>
    <phoneticPr fontId="3"/>
  </si>
  <si>
    <t>入力済チェック</t>
    <rPh sb="0" eb="3">
      <t>ニュウリョクスミ</t>
    </rPh>
    <phoneticPr fontId="3"/>
  </si>
  <si>
    <t>支払方法</t>
    <rPh sb="0" eb="4">
      <t>シハライホウホウ</t>
    </rPh>
    <phoneticPr fontId="3"/>
  </si>
  <si>
    <t>代引き</t>
    <rPh sb="0" eb="2">
      <t>ダイビ</t>
    </rPh>
    <phoneticPr fontId="3"/>
  </si>
  <si>
    <t>銀行振込</t>
    <rPh sb="0" eb="4">
      <t>ギンコウフリコミ</t>
    </rPh>
    <phoneticPr fontId="3"/>
  </si>
  <si>
    <t>契約書通り</t>
    <rPh sb="0" eb="4">
      <t>ケイヤクショトオ</t>
    </rPh>
    <phoneticPr fontId="3"/>
  </si>
  <si>
    <t>※空欄にして納品する（背景色の影響）</t>
    <rPh sb="1" eb="3">
      <t>クウラン</t>
    </rPh>
    <rPh sb="6" eb="8">
      <t>ノウヒン</t>
    </rPh>
    <rPh sb="11" eb="14">
      <t>ハイケイショク</t>
    </rPh>
    <rPh sb="15" eb="17">
      <t>エイキョウ</t>
    </rPh>
    <phoneticPr fontId="3"/>
  </si>
  <si>
    <t>※↑空欄にして納品する（背景色の影響）</t>
    <rPh sb="2" eb="4">
      <t>クウラン</t>
    </rPh>
    <rPh sb="7" eb="9">
      <t>ノウヒン</t>
    </rPh>
    <rPh sb="12" eb="15">
      <t>ハイケイショク</t>
    </rPh>
    <rPh sb="16" eb="18">
      <t>エイキョウ</t>
    </rPh>
    <phoneticPr fontId="3"/>
  </si>
  <si>
    <t>※複写の際は　値貼り付けでお願いします※</t>
    <rPh sb="1" eb="3">
      <t>フクシャ</t>
    </rPh>
    <rPh sb="4" eb="5">
      <t>サイ</t>
    </rPh>
    <rPh sb="7" eb="9">
      <t>アタイハ</t>
    </rPh>
    <rPh sb="10" eb="11">
      <t>ツ</t>
    </rPh>
    <rPh sb="14" eb="15">
      <t>ネガ</t>
    </rPh>
    <phoneticPr fontId="3"/>
  </si>
  <si>
    <t>OrderType</t>
    <phoneticPr fontId="3"/>
  </si>
  <si>
    <t>NonRepairReason</t>
  </si>
  <si>
    <t>NonRepairReasonOther</t>
  </si>
  <si>
    <t>'Synthes　PT'!X3</t>
    <phoneticPr fontId="3"/>
  </si>
  <si>
    <t>必須</t>
    <rPh sb="0" eb="2">
      <t>ヒッス</t>
    </rPh>
    <phoneticPr fontId="3"/>
  </si>
  <si>
    <t>任意</t>
    <rPh sb="0" eb="2">
      <t>ニンイ</t>
    </rPh>
    <phoneticPr fontId="3"/>
  </si>
  <si>
    <t>洗浄・滅菌　処理の有無</t>
    <rPh sb="6" eb="8">
      <t>ショリ</t>
    </rPh>
    <phoneticPr fontId="3"/>
  </si>
  <si>
    <t>PaymentMethod</t>
    <phoneticPr fontId="3"/>
  </si>
  <si>
    <t>支払方法</t>
    <rPh sb="0" eb="2">
      <t>シハライ</t>
    </rPh>
    <rPh sb="2" eb="4">
      <t>ホウホウ</t>
    </rPh>
    <phoneticPr fontId="3"/>
  </si>
  <si>
    <t>'Synthes　PT'!x35</t>
    <phoneticPr fontId="3"/>
  </si>
  <si>
    <t>OrderDate</t>
    <phoneticPr fontId="3"/>
  </si>
  <si>
    <t>重複項目　dt_order側でエラーを表示している</t>
    <rPh sb="0" eb="4">
      <t>チョウフクコウモク</t>
    </rPh>
    <rPh sb="13" eb="14">
      <t>ガワ</t>
    </rPh>
    <rPh sb="19" eb="21">
      <t>ヒョウジ</t>
    </rPh>
    <phoneticPr fontId="3"/>
  </si>
  <si>
    <t>dt_order</t>
    <phoneticPr fontId="3"/>
  </si>
  <si>
    <t>&lt;入力チェック&gt;&lt;br&gt;</t>
    <rPh sb="1" eb="3">
      <t>ニュウリョク</t>
    </rPh>
    <phoneticPr fontId="14"/>
  </si>
  <si>
    <t>必須（種別がその他の時）</t>
    <rPh sb="0" eb="2">
      <t>ヒッス</t>
    </rPh>
    <rPh sb="3" eb="5">
      <t>シュベツ</t>
    </rPh>
    <rPh sb="8" eb="9">
      <t>タ</t>
    </rPh>
    <rPh sb="10" eb="11">
      <t>トキ</t>
    </rPh>
    <phoneticPr fontId="3"/>
  </si>
  <si>
    <t>未使用</t>
    <rPh sb="0" eb="3">
      <t>ミシヨウ</t>
    </rPh>
    <phoneticPr fontId="3"/>
  </si>
  <si>
    <t>修理対象製品番号</t>
    <rPh sb="0" eb="2">
      <t>シュウリ</t>
    </rPh>
    <rPh sb="2" eb="4">
      <t>タイショウ</t>
    </rPh>
    <rPh sb="4" eb="6">
      <t>セイヒン</t>
    </rPh>
    <rPh sb="6" eb="8">
      <t>バンゴウ</t>
    </rPh>
    <phoneticPr fontId="1"/>
  </si>
  <si>
    <t>処理済</t>
    <rPh sb="0" eb="3">
      <t>ショリスミ</t>
    </rPh>
    <phoneticPr fontId="3"/>
  </si>
  <si>
    <t>未処理</t>
    <rPh sb="0" eb="3">
      <t>ミショリ</t>
    </rPh>
    <phoneticPr fontId="3"/>
  </si>
  <si>
    <t>洗浄減菌</t>
    <rPh sb="0" eb="2">
      <t>センジョウ</t>
    </rPh>
    <rPh sb="2" eb="4">
      <t>ゲンキン</t>
    </rPh>
    <phoneticPr fontId="3"/>
  </si>
  <si>
    <t>健康被害</t>
    <rPh sb="0" eb="4">
      <t>ケンコウヒガイ</t>
    </rPh>
    <phoneticPr fontId="3"/>
  </si>
  <si>
    <t>選択内容</t>
    <rPh sb="0" eb="2">
      <t>センタク</t>
    </rPh>
    <rPh sb="2" eb="4">
      <t>ナイヨウ</t>
    </rPh>
    <phoneticPr fontId="3"/>
  </si>
  <si>
    <t>'Synthes　PT'!X22</t>
    <phoneticPr fontId="3"/>
  </si>
  <si>
    <t>有</t>
    <rPh sb="0" eb="1">
      <t>ア</t>
    </rPh>
    <phoneticPr fontId="3"/>
  </si>
  <si>
    <t>無</t>
    <rPh sb="0" eb="1">
      <t>ナ</t>
    </rPh>
    <phoneticPr fontId="3"/>
  </si>
  <si>
    <t>'Synthes　PT'!X25</t>
    <phoneticPr fontId="3"/>
  </si>
  <si>
    <t>製品名　表示はされません</t>
    <rPh sb="0" eb="3">
      <t>セイヒンメイ</t>
    </rPh>
    <rPh sb="4" eb="6">
      <t>ヒョウジ</t>
    </rPh>
    <phoneticPr fontId="3"/>
  </si>
  <si>
    <t>左記の代理店様宛て</t>
    <phoneticPr fontId="3"/>
  </si>
  <si>
    <t>その他（下記へご記入ください）</t>
    <phoneticPr fontId="3"/>
  </si>
  <si>
    <t>NO</t>
    <phoneticPr fontId="3"/>
  </si>
  <si>
    <t>返却先</t>
    <rPh sb="0" eb="3">
      <t>ヘンキャクサキ</t>
    </rPh>
    <phoneticPr fontId="3"/>
  </si>
  <si>
    <t>受取人名
および
会社名</t>
    <rPh sb="0" eb="4">
      <t>ウケトリニンメイ</t>
    </rPh>
    <rPh sb="9" eb="12">
      <t>カイシャメイ</t>
    </rPh>
    <phoneticPr fontId="3"/>
  </si>
  <si>
    <t>'Synthes　PT'!X7</t>
    <phoneticPr fontId="3"/>
  </si>
  <si>
    <t>洗浄・滅菌</t>
    <phoneticPr fontId="3"/>
  </si>
  <si>
    <t>※←W2 は　　１にして納品する（２６年１Q末までは人体のみ稼働）</t>
    <rPh sb="12" eb="14">
      <t>ノウヒン</t>
    </rPh>
    <rPh sb="19" eb="20">
      <t>ネン</t>
    </rPh>
    <rPh sb="22" eb="23">
      <t>スエ</t>
    </rPh>
    <rPh sb="26" eb="28">
      <t>ジンタイ</t>
    </rPh>
    <rPh sb="30" eb="32">
      <t>カドウ</t>
    </rPh>
    <phoneticPr fontId="3"/>
  </si>
  <si>
    <t>'Synthes　PT'!B18</t>
    <phoneticPr fontId="3"/>
  </si>
  <si>
    <t>'Synthes　PT'!X18</t>
    <phoneticPr fontId="3"/>
  </si>
  <si>
    <t>'Synthes　PT'!B2７</t>
    <phoneticPr fontId="3"/>
  </si>
  <si>
    <t>特別依頼事項</t>
    <phoneticPr fontId="3"/>
  </si>
  <si>
    <t>支店または営業所どちら記入</t>
    <rPh sb="0" eb="2">
      <t>シテン</t>
    </rPh>
    <rPh sb="5" eb="8">
      <t>エイギョウショ</t>
    </rPh>
    <rPh sb="11" eb="13">
      <t>キニュウ</t>
    </rPh>
    <phoneticPr fontId="3"/>
  </si>
  <si>
    <t>重複項目</t>
    <rPh sb="0" eb="4">
      <t>チョウフクコウモク</t>
    </rPh>
    <phoneticPr fontId="3"/>
  </si>
  <si>
    <t>修理依頼内容</t>
    <rPh sb="0" eb="6">
      <t>シュウリイライナイヨウ</t>
    </rPh>
    <phoneticPr fontId="3"/>
  </si>
  <si>
    <t>'Synthes　PT'!R17</t>
    <phoneticPr fontId="3"/>
  </si>
  <si>
    <t>● 修理代替器のご依頼は弊社営業担当にお問い合わせください</t>
    <phoneticPr fontId="3"/>
  </si>
  <si>
    <t>● 修理代替器のご返却は、修理完了品が届いてから14日以内に 
　 貸出時の納品書を添付の上、下記返却先までご返却下さい。</t>
    <phoneticPr fontId="1"/>
  </si>
  <si>
    <t xml:space="preserve">    ・1修理依頼メールに複数の修理依頼書を添付するとエラーになります</t>
    <phoneticPr fontId="3"/>
  </si>
  <si>
    <t xml:space="preserve">    ・メールで依頼後、原則当日中に修理依頼品の発送をお願い致します</t>
    <phoneticPr fontId="3"/>
  </si>
  <si>
    <r>
      <rPr>
        <sz val="8"/>
        <color theme="1"/>
        <rFont val="HG丸ｺﾞｼｯｸM-PRO"/>
        <family val="3"/>
        <charset val="128"/>
      </rPr>
      <t>当該製品の代理店納入日</t>
    </r>
  </si>
  <si>
    <t>修理受付対象外製品の為</t>
    <rPh sb="0" eb="2">
      <t>シュウリ</t>
    </rPh>
    <rPh sb="2" eb="4">
      <t>ウケツケ</t>
    </rPh>
    <rPh sb="4" eb="7">
      <t>タイショウガイ</t>
    </rPh>
    <rPh sb="7" eb="9">
      <t>セイヒン</t>
    </rPh>
    <rPh sb="10" eb="11">
      <t>タメ</t>
    </rPh>
    <phoneticPr fontId="3"/>
  </si>
  <si>
    <t>05-001-002</t>
  </si>
  <si>
    <t>ﾍﾞｰｼｯｸｺﾝｿｰﾙ</t>
  </si>
  <si>
    <t>05-001-006</t>
  </si>
  <si>
    <t>ｽﾀﾝﾀﾞｰﾄﾞｺﾝｿｰﾙ ｲﾘｹﾞｰｼｮﾝ機能付</t>
  </si>
  <si>
    <t>05-001-010</t>
  </si>
  <si>
    <t>Eﾍﾟﾝ ﾐﾄﾞﾙｽﾋﾟｰﾄﾞ</t>
  </si>
  <si>
    <t>05-001-012</t>
  </si>
  <si>
    <t>ﾊﾝﾄﾞｽｲｯﾁ Eﾍﾟﾝ用</t>
  </si>
  <si>
    <t>05-001-016</t>
  </si>
  <si>
    <t>ﾌｯﾄｽｲｯﾁ Eﾍﾟﾝ用1ﾍﾟﾀﾞﾙ</t>
  </si>
  <si>
    <t>05-001-017</t>
  </si>
  <si>
    <t>ﾌｯﾄｽｲｯﾁ Eﾍﾟﾝ用2ﾍﾟﾀﾞﾙ</t>
  </si>
  <si>
    <t>05-001-021</t>
  </si>
  <si>
    <t>ﾊﾝﾄﾞﾋﾟｰｽｹｰﾌﾞﾙ Eﾍﾟﾝ 4m</t>
  </si>
  <si>
    <t>05-001-022</t>
  </si>
  <si>
    <t>ﾌｯﾄｽｲｯﾁｹｰﾌﾞﾙ Eﾍﾟﾝ 4m</t>
  </si>
  <si>
    <t>05-001-025</t>
  </si>
  <si>
    <t>ﾊﾝﾄﾞﾋﾟｰｽｹｰﾌﾞﾙ Eﾍﾟﾝ 3m</t>
  </si>
  <si>
    <t>05-001-026</t>
  </si>
  <si>
    <t>ﾌｯﾄｽｲｯﾁｹｰﾌﾞﾙ Eﾍﾟﾝ 2m</t>
  </si>
  <si>
    <t>05-001-027</t>
  </si>
  <si>
    <t>ｼｰﾙﾆｯﾌﾟﾙEﾍﾟﾝ ｹｰﾌﾞﾙ用</t>
  </si>
  <si>
    <t>05-001-028</t>
  </si>
  <si>
    <t>ｽｸﾘｭｰｱﾀｯﾁﾒﾝﾄ Eﾍﾟﾝ用 ｸｲｯｸｶｯﾌﾟﾘﾝｸﾞ</t>
  </si>
  <si>
    <t>05-001-029</t>
  </si>
  <si>
    <t>ｽｸﾘｭｰｱﾀｯﾁﾒﾝﾄ Eﾍﾟﾝ用 Hexｶｯﾌﾟﾘﾝｸﾞ</t>
  </si>
  <si>
    <t>05-001-030</t>
  </si>
  <si>
    <t>ﾐﾆｸｲｯｸｶｯﾌﾟﾘﾝｸﾞEﾍﾟﾝ用</t>
  </si>
  <si>
    <t>05-001-031</t>
  </si>
  <si>
    <t>JﾗｯﾁｶｯﾌﾟﾘﾝｸﾞEﾍﾟﾝ用</t>
  </si>
  <si>
    <t>05-001-032</t>
  </si>
  <si>
    <t>ｸｲｯｸｶｯﾌﾟﾘﾝｸﾞEﾍﾟﾝ用</t>
  </si>
  <si>
    <t>05-001-033</t>
  </si>
  <si>
    <t>ｵｼﾚｰﾃｨﾝｸﾞｿｰｱﾀｯﾁﾒﾝﾄEﾍﾟﾝ用 45°</t>
  </si>
  <si>
    <t>05-001-034</t>
  </si>
  <si>
    <t>ｽｸﾘｭｰｱﾀｯﾁﾒﾝﾄEﾍﾟﾝ用</t>
  </si>
  <si>
    <t>05-001-035</t>
  </si>
  <si>
    <t>ｱﾝｸﾞﾙﾄﾞﾘﾙｱﾀｯﾁﾒﾝﾄEﾍﾟﾝ 90°ｼｮｰﾄ</t>
  </si>
  <si>
    <t>05-001-036</t>
  </si>
  <si>
    <t>ｱﾝｸﾞﾙﾄﾞﾘﾙｱﾀｯﾁﾒﾝﾄEﾍﾟﾝ 90°ﾛﾝｸﾞ</t>
  </si>
  <si>
    <t>05-001-037</t>
  </si>
  <si>
    <t>KﾜｲﾔｰﾁｬｯｸEﾍﾟﾝ用</t>
  </si>
  <si>
    <t>05-001-038</t>
  </si>
  <si>
    <t>ｵｼﾚｰﾃｨﾝｸﾞｿｰｱﾀｯﾁﾒﾝﾄEﾍﾟﾝ用</t>
  </si>
  <si>
    <t>05-001-039</t>
  </si>
  <si>
    <t>ｻｼﾞﾀﾙｿｰｱﾀｯﾁﾒﾝﾄEﾍﾟﾝ用</t>
  </si>
  <si>
    <t>05-001-083</t>
  </si>
  <si>
    <t>05-001-040</t>
  </si>
  <si>
    <t>ﾚｼﾌﾟﾛｹｰﾃｨﾝｸﾞｿｰｱﾀｯﾁﾒﾝﾄEﾍﾟﾝ用</t>
  </si>
  <si>
    <t>05-001-084</t>
  </si>
  <si>
    <t>05-001-044</t>
  </si>
  <si>
    <t>ｱﾝｸﾞﾙﾄﾞﾘﾙｱﾀｯﾁﾒﾝﾄEﾍﾟﾝ用 45° ｸｲｯｸ型</t>
  </si>
  <si>
    <t>05-001-045</t>
  </si>
  <si>
    <t>ﾊﾞｰｱﾀｯﾁﾒﾝﾄEﾍﾟﾝ用 ｽﾄﾚｰﾄ S</t>
  </si>
  <si>
    <t>05-001-046</t>
  </si>
  <si>
    <t>ﾊﾞｰｱﾀｯﾁﾒﾝﾄEﾍﾟﾝ用 ｽﾄﾚｰﾄ M</t>
  </si>
  <si>
    <t>05-001-047</t>
  </si>
  <si>
    <t>ﾊﾞｰｱﾀｯﾁﾒﾝﾄEﾍﾟﾝ用 ｽﾄﾚｰﾄ L</t>
  </si>
  <si>
    <t>05-001-048</t>
  </si>
  <si>
    <t>ﾊﾞｰｱﾀｯﾁﾒﾝﾄEﾍﾟﾝ用 20° S</t>
  </si>
  <si>
    <t>05-001-049</t>
  </si>
  <si>
    <t>ﾊﾞｰｱﾀｯﾁﾒﾝﾄEﾍﾟﾝ用 20° M</t>
  </si>
  <si>
    <t>05-001-050</t>
  </si>
  <si>
    <t>ﾊﾞｰｱﾀｯﾁﾒﾝﾄEﾍﾟﾝ用 20° L</t>
  </si>
  <si>
    <t>05-001-051</t>
  </si>
  <si>
    <t>ｸﾗﾆｵﾄｰﾑEﾍﾟﾝ用 S</t>
  </si>
  <si>
    <t>05-001-052</t>
  </si>
  <si>
    <t>ｸﾗﾆｵﾄｰﾑEﾍﾟﾝ用 M</t>
  </si>
  <si>
    <t>05-001-053</t>
  </si>
  <si>
    <t xml:space="preserve">ｸﾗﾆｵﾄｰﾑEﾍﾟﾝ用 </t>
  </si>
  <si>
    <t>05-001-055</t>
  </si>
  <si>
    <t>ﾊﾞｰｱﾀｯﾁﾒﾝﾄ Eﾍﾟﾝ用 20° XXL</t>
  </si>
  <si>
    <t>05-001-059</t>
  </si>
  <si>
    <t>ｸﾗﾆｵﾄｰﾑ Eﾍﾟﾝ用</t>
  </si>
  <si>
    <t>05-001-063</t>
  </si>
  <si>
    <t>ﾊﾞｰｱﾀｯﾁﾒﾝﾄ Eﾍﾟﾝ用20°XL</t>
  </si>
  <si>
    <t>05-001-064</t>
  </si>
  <si>
    <t>-</t>
  </si>
  <si>
    <t>05-001-065</t>
  </si>
  <si>
    <t>ｲﾘｹﾞｰｼｮﾝﾉｽﾞﾙ 05-001-063用</t>
  </si>
  <si>
    <t>05-001-066</t>
  </si>
  <si>
    <t>ｲﾘｹﾞｰｼｮﾝｸﾘｯﾌﾟEﾍﾟﾝ用 S</t>
  </si>
  <si>
    <t>05-001-067</t>
  </si>
  <si>
    <t>ｲﾘｹﾞｰｼｮﾝｸﾘｯﾌﾟEﾍﾟﾝ用 M</t>
  </si>
  <si>
    <t>05-001-068</t>
  </si>
  <si>
    <t>ｲﾘｹﾞｰｼｮﾝｸﾘｯﾌﾟEﾍﾟﾝ用 L</t>
  </si>
  <si>
    <t>05-001-070</t>
  </si>
  <si>
    <t>ｲﾘｹﾞｰｼｮﾝﾉｽﾞﾙEﾍﾟﾝ ｻｼﾞﾀﾙｿｰｱﾀｯﾁﾒﾝﾄ用</t>
  </si>
  <si>
    <t>05-001-071</t>
  </si>
  <si>
    <t>ｲﾘｹﾞｰｼｮﾝﾉｽﾞﾙEﾍﾟﾝ ﾚｼﾌﾟﾛｹｰﾃｨﾝｸﾞｿｰｱﾀｯﾁﾒﾝﾄ用</t>
  </si>
  <si>
    <t>05-001-076</t>
  </si>
  <si>
    <t>ｲﾘｹﾞｰｼｮﾝﾉｽﾞﾙ Eﾍﾟﾝ ﾊﾟｰﾌｫﾚｰﾀｰ用</t>
  </si>
  <si>
    <t>05-001-080</t>
  </si>
  <si>
    <t>Air-pen　60,000rpm</t>
  </si>
  <si>
    <t>05-001-081</t>
  </si>
  <si>
    <t>ﾌｯﾄｽｲｯﾁ Air Pen用</t>
  </si>
  <si>
    <t>05-001-082</t>
  </si>
  <si>
    <t>ﾊﾝﾄﾞｽｲｯﾁ Air Pen用</t>
  </si>
  <si>
    <t>05-001-085</t>
  </si>
  <si>
    <t>ｱﾝｷﾞｭﾗｰｶﾞｲﾄﾞ Air Pen用</t>
  </si>
  <si>
    <t>05-001-086</t>
  </si>
  <si>
    <t>ﾌﾟﾛﾃｸﾃｨﾌﾞｷｬｯﾌﾟ Air Pen用</t>
  </si>
  <si>
    <t>05-001-087</t>
  </si>
  <si>
    <t>ｱﾀﾞﾌﾟﾀｰ Synthesｶｯﾌﾟﾘﾝｸﾞ用</t>
  </si>
  <si>
    <t>05-001-088</t>
  </si>
  <si>
    <t>ｱﾀﾞﾌﾟﾀｰ ﾄﾞﾚｰｹﾞﾙ/Synthesｶｯﾌﾟﾘﾝｸﾞ用</t>
  </si>
  <si>
    <t>05-001-089</t>
  </si>
  <si>
    <t>ｱﾀﾞﾌﾟﾀｰ ﾒﾝﾃﾅﾝｽｽﾃｰｼｮﾝ用</t>
  </si>
  <si>
    <t>05-001-091</t>
  </si>
  <si>
    <t>ｼｰﾙﾆｯﾌﾟﾙ 05-001-083用</t>
  </si>
  <si>
    <t>05-001-096</t>
  </si>
  <si>
    <t>ﾌﾟﾛﾃｸｼｮﾝｽﾘｰﾌﾞ 03-000-350用</t>
  </si>
  <si>
    <t>05-001-097</t>
  </si>
  <si>
    <t>ﾌﾟﾛﾃｸｼｮﾝｽﾘｰﾌﾞ 03-000-351用</t>
  </si>
  <si>
    <t>05-001-099</t>
  </si>
  <si>
    <t>ﾒﾝﾃﾅﾝｽｽﾃｰｼｮﾝEﾍﾟﾝ用</t>
  </si>
  <si>
    <t>05-001-103</t>
  </si>
  <si>
    <t>05-001-111</t>
  </si>
  <si>
    <t>ｲﾘｹﾞｰｼｮﾝﾉｽﾞﾙ Eﾍﾟﾝ ﾄﾞﾘﾘﾝｸﾞｱﾀｯﾁﾒﾝﾄ用</t>
  </si>
  <si>
    <t>05-001-120</t>
  </si>
  <si>
    <t>ｼﾞｬｺﾌﾞｽﾁｬｯｸ Eﾍﾟﾝ用</t>
  </si>
  <si>
    <t>05-001-121</t>
  </si>
  <si>
    <t>Kﾜｲﾔｰｽﾘｰﾌﾞ Eﾍﾟﾝ 05-001-038用 1.6mm</t>
  </si>
  <si>
    <t>05-001-122</t>
  </si>
  <si>
    <t>ｲﾘｹﾞｰｼｮﾝﾉｽﾞﾙ Eﾍﾟﾝ用 XXL</t>
  </si>
  <si>
    <t>05-001-123</t>
  </si>
  <si>
    <t>ﾊﾞｰｱﾀｯﾁﾒﾝﾄ Eﾍﾟﾝ用ｽﾄﾚｰﾄﾗｳﾝﾄﾞｼｬﾌﾄφ2.35mm用</t>
  </si>
  <si>
    <t>05-001-187</t>
  </si>
  <si>
    <t>ﾄﾙｸﾘﾐｯﾀｰ 1.5Nm</t>
  </si>
  <si>
    <t>05-001-201</t>
  </si>
  <si>
    <t>TRSﾊﾝﾄﾞﾋﾟｰｽ</t>
  </si>
  <si>
    <t>05-001-202</t>
  </si>
  <si>
    <t>ﾊﾟﾜｰﾓｼﾞｭｰﾙ TRS用</t>
  </si>
  <si>
    <t>05-001-204</t>
  </si>
  <si>
    <t>ﾕﾆﾊﾞｰｻﾙﾊﾞｯﾃﾘｰﾁｬｰｼﾞｬｰⅡ 4ﾁｬｰｼﾞﾝｸﾞﾍﾞｰｽ</t>
  </si>
  <si>
    <t>05-001-205</t>
  </si>
  <si>
    <t>05-001-206</t>
  </si>
  <si>
    <t>ｼﾞｬｺﾌﾞｽﾁｬｯｸ ﾄﾞﾘﾙｽﾋﾟｰﾄﾞ</t>
  </si>
  <si>
    <t>05-001-207</t>
  </si>
  <si>
    <t>ｼﾞｬｺﾌﾞｽﾁｬｯｸ ﾘｰﾐﾝｸﾞｽﾋﾟｰﾄﾞ</t>
  </si>
  <si>
    <t>05-001-208</t>
  </si>
  <si>
    <t>ﾕﾆﾊﾞｰｻﾙﾁｬｯｸ TRS用</t>
  </si>
  <si>
    <t>05-001-210</t>
  </si>
  <si>
    <t>ﾘﾃﾞｭｰｽｷﾞｱ TRS用</t>
  </si>
  <si>
    <t>05-001-212</t>
  </si>
  <si>
    <t>Kﾜｲﾔｰﾁｬｯｸ TRS用</t>
  </si>
  <si>
    <t>05-001-213</t>
  </si>
  <si>
    <t>DHS/DCSｸｲｯｸｶｯﾌﾟﾘﾝｸﾞ TRS用</t>
  </si>
  <si>
    <t>05-001-214</t>
  </si>
  <si>
    <t>ｽｸﾘｭｰｱｯﾀﾁﾒﾝﾄ TRS用</t>
  </si>
  <si>
    <t>05-001-215</t>
  </si>
  <si>
    <t>05-001-216</t>
  </si>
  <si>
    <t>ﾄﾙｸﾘﾐｯﾀｰ 4.0Nm</t>
  </si>
  <si>
    <t>05-001-217</t>
  </si>
  <si>
    <t>ﾊﾄﾞｿﾝｶｯﾌﾟﾘﾝｸﾞ ﾄﾞﾘﾙｽﾋﾟｰﾄﾞ</t>
  </si>
  <si>
    <t>05-001-218</t>
  </si>
  <si>
    <t>ﾊﾄﾞｿﾝカップリング リーミングスピード</t>
  </si>
  <si>
    <t>05-001-219</t>
  </si>
  <si>
    <t>ﾄﾘﾝｹﾙｶｯﾌﾟﾘﾝｸﾞ ﾄﾞﾘﾙｽﾋﾟｰﾄﾞ</t>
  </si>
  <si>
    <t>05-001-220</t>
  </si>
  <si>
    <t>ﾄﾘﾝｹﾙｶｯﾌﾟﾘﾝｸﾞ ﾘｰﾐﾝｸﾞｽﾋﾟｰﾄﾞ</t>
  </si>
  <si>
    <t>05-001-221</t>
  </si>
  <si>
    <t xml:space="preserve"> 改良型ﾄﾘﾝｹﾙｶｯﾌﾟﾘﾝｸﾞ ﾄﾞﾘﾙｽﾋﾟｰﾄﾞ</t>
  </si>
  <si>
    <t>05-001-222</t>
  </si>
  <si>
    <t>改良型ﾄﾘﾝｹﾙｶｯﾌﾟﾘﾝｸﾞ ﾘｰﾐﾝｸﾞｽﾋﾟｰﾄﾞ</t>
  </si>
  <si>
    <t>05-001-223</t>
  </si>
  <si>
    <t>ｻｼﾞﾀﾙｿｰｱﾀｯﾁﾒﾝﾄ TRS用</t>
  </si>
  <si>
    <t>05-001-224</t>
  </si>
  <si>
    <t>ｻｼﾞﾀﾙｿｰｱﾀｯﾁﾒﾝﾄﾛﾝｸﾞ TRS用</t>
  </si>
  <si>
    <t>05-001-225</t>
  </si>
  <si>
    <t xml:space="preserve">ﾚｼﾌﾟﾛｹｰﾃｨﾝｸﾞｿｰｱﾀｯﾁﾒﾝﾄ TRS用 </t>
  </si>
  <si>
    <t>05-001-226</t>
  </si>
  <si>
    <t>ﾗｼﾞｵﾙｰｾﾝﾄﾄﾞﾗｲﾌﾞｱﾀﾞﾌﾟﾀｰ TRS用</t>
  </si>
  <si>
    <t>05-001-229</t>
  </si>
  <si>
    <t>T型ﾊﾝﾄﾞﾙ 05-001-224用</t>
  </si>
  <si>
    <t>05-001-231</t>
  </si>
  <si>
    <t>ｶﾊﾞｰ TRS用2</t>
  </si>
  <si>
    <t>05-001-240</t>
  </si>
  <si>
    <t>TRSｻｼﾞﾀﾙｿｰﾊﾝﾄﾞﾋﾟｰｽ</t>
  </si>
  <si>
    <t>05-001-241</t>
  </si>
  <si>
    <t>ｶﾊﾞｰ 05-001-240用</t>
  </si>
  <si>
    <t>05-001-250</t>
  </si>
  <si>
    <t>ｸｲｯｸｶｯﾌﾟﾘﾝｸﾞ Colibri用</t>
  </si>
  <si>
    <t>05-001-251</t>
  </si>
  <si>
    <t>ｸｲｯｸｶｯﾌﾟﾘﾝｸﾞ Colibri用 ﾛｰｽﾋﾟｰﾄﾞ</t>
  </si>
  <si>
    <t>05-001-252</t>
  </si>
  <si>
    <t>ｼﾞｬｺﾌﾞｽﾁｬｯｸ Colibri用 0-4mm</t>
  </si>
  <si>
    <t>05-001-253</t>
  </si>
  <si>
    <t>ｼﾞｬｺﾌﾞｽﾁｬｯｸ Colibri用 0 - 7.3mm</t>
  </si>
  <si>
    <t>05-001-254</t>
  </si>
  <si>
    <t>ｼﾞｬｺﾌﾞｽﾁｬｯｸ Colibri用 ﾛｰｽﾋﾟｰﾄﾞ</t>
  </si>
  <si>
    <t>05-001-256</t>
  </si>
  <si>
    <t>Aufsatz m/hohem Drehm m/SK f/DHS/DCS z/5</t>
  </si>
  <si>
    <t>05-001-257</t>
  </si>
  <si>
    <t>リデュースギア Colibri/UNIUM用</t>
  </si>
  <si>
    <t>05-001-258</t>
  </si>
  <si>
    <t>ハドソンアダプターColibri/UNIUM用</t>
  </si>
  <si>
    <t>05-001-259</t>
  </si>
  <si>
    <t>トリンケルアダプターColibri/UNIUM用</t>
  </si>
  <si>
    <t>05-001-260</t>
  </si>
  <si>
    <t>改良型トリンケルアダプターColibri/UNIUM用</t>
  </si>
  <si>
    <t>05-001-261</t>
  </si>
  <si>
    <t>ｽｸｴｱｶｯﾌﾟﾘﾝｸﾞ Colibri/UNIUM用</t>
  </si>
  <si>
    <t>05-001-262</t>
  </si>
  <si>
    <t>ｽｸｴｱｶｯﾌﾟﾘﾝｸﾞ ﾊｲﾄﾙｸ Colibri/UNIUM用</t>
  </si>
  <si>
    <t>05-001-263</t>
  </si>
  <si>
    <t>改良型トリンケルアダプター UNIUM用615rpm</t>
  </si>
  <si>
    <t>05-001-400</t>
  </si>
  <si>
    <t>Console f/Piezoelectric System</t>
  </si>
  <si>
    <t>05-001-401</t>
  </si>
  <si>
    <t>H+Piece f/Piezoelectric System</t>
  </si>
  <si>
    <t>05-001-402</t>
  </si>
  <si>
    <t>Pedal f/Piezoelectric System</t>
  </si>
  <si>
    <t>05-001-601</t>
  </si>
  <si>
    <t>ﾕﾆｳﾑ ﾓｼﾞｭﾗｰﾊﾝﾄﾞﾋﾟｰｽ</t>
  </si>
  <si>
    <t>05-001-602</t>
  </si>
  <si>
    <t>ﾕﾆｳﾑ ﾊﾟﾜｰﾕﾆｯﾄ</t>
  </si>
  <si>
    <t>05-001-604</t>
  </si>
  <si>
    <t>05-001-611</t>
  </si>
  <si>
    <t>ﾕﾆｳﾑｿｰﾚｼﾌﾟﾛｹｰﾀｰﾊﾝﾄﾞﾋﾟｰｽ</t>
  </si>
  <si>
    <t>05-001-188</t>
  </si>
  <si>
    <t>ﾕﾆｳﾑ ｸｲｯｸｶｯﾌﾟﾘﾝｸﾞKﾜｲﾔｰ</t>
  </si>
  <si>
    <t>510-790</t>
  </si>
  <si>
    <t>Kﾜｲﾔｰﾁｬｯｸ ｴｱｰﾊﾟﾜｰﾗｲﾝⅡ</t>
  </si>
  <si>
    <t>511-200</t>
  </si>
  <si>
    <t>ｵｼﾚｰﾃｨﾝｸﾞﾄﾞﾘﾙｱﾀｯﾁﾒﾝﾄ</t>
  </si>
  <si>
    <t>511-300</t>
  </si>
  <si>
    <t>ﾗｼﾞｵﾙｰｾﾝﾄﾄﾞﾗｲﾌﾞMARKⅡ</t>
  </si>
  <si>
    <t>511-701</t>
  </si>
  <si>
    <t>ｺﾝﾊﾟｸﾄｴｱｰﾄﾞﾗｲﾌﾞ II</t>
  </si>
  <si>
    <t>511-730</t>
  </si>
  <si>
    <t>ｼﾞｬｺﾌﾞｽﾁｬｯｸ</t>
  </si>
  <si>
    <t>511-782</t>
  </si>
  <si>
    <t>ﾊﾄﾞｿﾝ ｱﾀﾞﾌﾟﾀｰ</t>
  </si>
  <si>
    <t>511-783</t>
  </si>
  <si>
    <t>ｼﾞﾝﾏｰ ｱﾀﾞﾌﾟﾀｰ</t>
  </si>
  <si>
    <t>511-784</t>
  </si>
  <si>
    <t>ﾄﾘﾝｹﾙ ｱﾀﾞﾌﾟﾀｰ</t>
  </si>
  <si>
    <t>511-787</t>
  </si>
  <si>
    <t>ｷｭﾝﾁｬｰｱﾀﾞﾌﾟﾀｰ TRS用</t>
  </si>
  <si>
    <t>511-788</t>
  </si>
  <si>
    <t>ﾊﾘｽｱﾀﾞﾌﾟﾀｰ TRS用</t>
  </si>
  <si>
    <t>511-791</t>
  </si>
  <si>
    <t>Kﾜｲﾔｰﾁｬｯｸｺﾝﾊﾟｸﾄｴｱﾄﾞﾗｲﾌﾞ/ﾊﾟﾜｰﾄﾞﾗｲﾌﾞ用</t>
  </si>
  <si>
    <t>511-800</t>
  </si>
  <si>
    <t>ｵｼﾚｰﾃｨﾝｸﾞｿｰｱﾀｯﾁﾒﾝﾄｺﾝﾊﾟｸﾄｴｱｰﾄﾞﾗｲﾌﾞ</t>
  </si>
  <si>
    <t>511-902</t>
  </si>
  <si>
    <t>ﾚｼﾌﾟﾛｿｰｱﾀｯﾁﾒﾝﾄSetStartingScrew</t>
  </si>
  <si>
    <t>519-591</t>
  </si>
  <si>
    <t>519-592</t>
  </si>
  <si>
    <t>519-596</t>
  </si>
  <si>
    <t>ｼｰﾙﾆｯﾌﾟﾙ(CAD用) ｺﾝﾊﾟｸﾄｴｱﾄﾞﾗｲﾌﾞ用</t>
  </si>
  <si>
    <t>530-630</t>
  </si>
  <si>
    <t>ﾊﾞｯﾃﾘｰ ﾊﾞｯﾃﾘｰﾊﾟﾜｰﾗｲﾝⅡ用</t>
  </si>
  <si>
    <t>530-690</t>
  </si>
  <si>
    <t>ﾊﾞｯﾃﾘｰｹｰｽ ﾊﾞｯﾃﾘｰﾊﾟﾜｰﾗｲﾝⅡ用</t>
  </si>
  <si>
    <t>530-705</t>
  </si>
  <si>
    <t>ﾊﾞｯﾃﾘｰﾊﾟﾜｰﾗｲﾝⅡ ﾘｰﾏｰ/ﾄﾞﾘﾙ</t>
  </si>
  <si>
    <t>530-710</t>
  </si>
  <si>
    <t>ﾊﾞｯﾃﾘｰﾊﾟﾜｰﾗｲﾝⅡ ｵｼﾚｰﾀｰ</t>
  </si>
  <si>
    <t>530-715</t>
  </si>
  <si>
    <t>ﾊﾞｯﾃﾘｰﾊﾟﾜｰﾗｲﾝⅡ ﾚｼﾌﾟﾛｹｰﾀｰ</t>
  </si>
  <si>
    <t>530-730</t>
  </si>
  <si>
    <t>ｼﾞｬｺﾌﾞｽｽﾁｬｯｸﾊﾞｯﾃﾘｰﾊﾟﾜｰﾗｲﾝ用</t>
  </si>
  <si>
    <t>530-731</t>
  </si>
  <si>
    <t>ﾕﾆﾊﾞｰｻﾙﾁｬｯｸﾊﾞｯﾃﾘｰﾊﾟﾜｰﾗｲﾝ用</t>
  </si>
  <si>
    <t>530-732</t>
  </si>
  <si>
    <t>ｼﾞｬｺﾌﾞｽｽﾁｬｯｸ BPL用 ﾘｰﾐﾝｸﾞｽﾋﾟｰﾄﾞ</t>
  </si>
  <si>
    <t>530-741</t>
  </si>
  <si>
    <t>ﾗｼﾞｵﾙｰｾﾝﾄﾄﾞﾗｲﾌﾞｱﾀﾞﾌﾟﾀｰ</t>
  </si>
  <si>
    <t>530-750</t>
  </si>
  <si>
    <t>ｸｲｯｸｶｯﾌﾟﾘﾝｸﾞﾊﾞｯﾃﾘｰﾊﾟﾜｰﾗｲﾝ用</t>
  </si>
  <si>
    <t>530-760</t>
  </si>
  <si>
    <t>DHS/DCS ｸｲｯｸｶｯﾌﾟﾘﾝｸﾞﾊﾞｯﾃﾘｰﾊﾟﾜｰﾗｲﾝ用</t>
  </si>
  <si>
    <t>530-780</t>
  </si>
  <si>
    <t>ﾘﾃﾞｭｰｽｷﾞｱﾊﾞｯﾃﾘｰﾊﾟﾜｰﾗｲﾝ用</t>
  </si>
  <si>
    <t>530-782</t>
  </si>
  <si>
    <t>ﾊﾄﾞｿﾝｱﾀﾞﾌﾟﾀｰﾊﾞｯﾃﾘｰﾊﾟﾜｰﾗｲﾝ用</t>
  </si>
  <si>
    <t>530-783</t>
  </si>
  <si>
    <t>改良型ﾄﾘﾝｹﾙｱﾀﾞﾌﾟﾀｰﾊﾞｯﾃﾘｰﾊﾟﾜｰﾗｲﾝ用</t>
  </si>
  <si>
    <t>530-784</t>
  </si>
  <si>
    <t>ﾄﾘﾝｹﾙｱﾀﾞﾌﾟﾀｰﾊﾞｯﾃﾘｰﾊﾟﾜｰﾗｲﾝ用</t>
  </si>
  <si>
    <t>530-791</t>
  </si>
  <si>
    <t>Kﾜｲﾔｰﾁｬｯｸ ﾊﾞｯﾃﾘｰﾊﾟﾜｰﾗｲﾝ用 ﾀﾞｲﾔﾙ式</t>
  </si>
  <si>
    <t>530-792</t>
  </si>
  <si>
    <t>ﾊﾄﾞｿﾝｱﾀﾞﾌﾟﾀｰ ﾊﾞｯﾃﾘｰﾊﾟﾜｰﾗｲﾝ用 ﾄﾞﾘﾙｽﾋﾟｰﾄﾞ</t>
  </si>
  <si>
    <t>530-793</t>
  </si>
  <si>
    <t>改良型ﾄﾘﾝｹﾙｱﾀﾞﾌﾟﾀｰ BPL用 ﾄﾞﾘﾙｽﾋﾟｰﾄﾞ</t>
  </si>
  <si>
    <t>530-794</t>
  </si>
  <si>
    <t>ﾄﾘﾝｹﾙｱﾀﾞﾌﾟﾀｰ ﾊﾞｯﾃﾘｰﾊﾟﾜｰﾗｲﾝ用 ﾄﾞﾘﾙｽﾋﾟｰﾄ</t>
  </si>
  <si>
    <t>530-796</t>
  </si>
  <si>
    <t>ﾋﾟﾝﾁｬｯｸ ﾊﾞｯﾃﾘｰﾊﾟﾜｰﾗｲﾝ用</t>
  </si>
  <si>
    <t>532-011</t>
  </si>
  <si>
    <t>ﾐﾆｸｲｯｸｶｯﾌﾟﾘﾝｸﾞColibri用</t>
  </si>
  <si>
    <t>532-012</t>
  </si>
  <si>
    <t>JﾗｯﾁｶｯﾌﾟﾘﾝｸﾞColibri用</t>
  </si>
  <si>
    <t>532-015</t>
  </si>
  <si>
    <t>DHS/DCS ｸｲｯｸｶｯﾌﾟﾘﾝｸﾞColibri用</t>
  </si>
  <si>
    <t>532-017</t>
  </si>
  <si>
    <t>ﾘﾃﾞｭｰｽｷﾞｱColibri用</t>
  </si>
  <si>
    <t>532-018</t>
  </si>
  <si>
    <t>ﾊﾄﾞｿﾝｱﾀﾞﾌﾟﾀｰColibri用</t>
  </si>
  <si>
    <t>532-019</t>
  </si>
  <si>
    <t>ﾄﾘﾝｹﾙｱﾀﾞﾌﾟﾀｰColibri用</t>
  </si>
  <si>
    <t>532-020</t>
  </si>
  <si>
    <t>改良型ﾄﾘﾝｹﾙｱﾀﾞﾌﾟﾀｰColibri用</t>
  </si>
  <si>
    <t>532-021</t>
  </si>
  <si>
    <t>ｵｼﾚｰﾃｨﾝｸﾞｿｰｱｯﾀﾁﾒﾝﾄColibri用</t>
  </si>
  <si>
    <t>532-022</t>
  </si>
  <si>
    <t>KﾜｲﾔｰﾁｬｯｸColibri用</t>
  </si>
  <si>
    <t>532-023</t>
  </si>
  <si>
    <t>ｵｼﾚｰﾃｨﾝｸﾞｿｰｱﾀｯﾁﾒﾝﾄⅡ Colibri用</t>
  </si>
  <si>
    <t>532-026</t>
  </si>
  <si>
    <t>ｵｼﾚｰﾃｨﾝｸﾞ ｿｰ ｱﾀｯﾁﾒﾝﾄ Colibri用, ﾗｰｼﾞ</t>
  </si>
  <si>
    <t>532-027</t>
  </si>
  <si>
    <t>ｽﾍﾟｱｰｷｰ 532-026用</t>
  </si>
  <si>
    <t>532-101</t>
  </si>
  <si>
    <t>ColibriⅡ</t>
  </si>
  <si>
    <t>532-103</t>
  </si>
  <si>
    <t>ﾊﾞｯﾃﾘｰ ColibriⅡ用</t>
  </si>
  <si>
    <t>532-132</t>
  </si>
  <si>
    <t>ﾊﾞｯﾃﾘｰｹｰｽ ColibriⅡ用</t>
  </si>
  <si>
    <t>05-001-074</t>
  </si>
  <si>
    <t>ｱﾀｯﾁﾒﾝﾄ交換ﾎﾙﾀﾞｰEﾍﾟﾝ用</t>
  </si>
  <si>
    <t>511-773</t>
  </si>
  <si>
    <t>05-001-203</t>
  </si>
  <si>
    <t>ｽﾃﾗｲﾙｶﾊﾞｰ TRS用</t>
  </si>
  <si>
    <t>511-774</t>
  </si>
  <si>
    <t>05-001-603</t>
  </si>
  <si>
    <t>511-776</t>
  </si>
  <si>
    <t>310-900</t>
  </si>
  <si>
    <t>ｸｲｯｸｶｯﾌﾟﾘﾝｸﾞﾐﾆ</t>
  </si>
  <si>
    <t>511-777</t>
  </si>
  <si>
    <t>510-190</t>
  </si>
  <si>
    <t>ｼﾞｬｺﾌﾞｽﾁｬｯｸ用ｷｰ6.5mm</t>
  </si>
  <si>
    <t>510-191</t>
  </si>
  <si>
    <t>ｼﾞｬｺﾌﾞｽﾁｬｯｸ用ｷｰ 7.3mm</t>
  </si>
  <si>
    <t>511-750</t>
  </si>
  <si>
    <t>ｸｲｯｸｶｯﾌﾟﾘﾝｸﾞ</t>
  </si>
  <si>
    <t>511-904</t>
  </si>
  <si>
    <t>ｽﾀｰﾅﾑｱﾀｯﾁﾒﾝﾄ 314-140付</t>
  </si>
  <si>
    <t>519-510</t>
  </si>
  <si>
    <t>ﾎｰｽ3m</t>
  </si>
  <si>
    <t>519-511</t>
  </si>
  <si>
    <t>Dpl-Schl L3m f/Syst BOC/Schrader</t>
  </si>
  <si>
    <t>519-530</t>
  </si>
  <si>
    <t>ﾎｰｽ5m</t>
  </si>
  <si>
    <t>519-531</t>
  </si>
  <si>
    <t xml:space="preserve"> Dpl-Schl L5m f/Syst BOC/Schrader</t>
  </si>
  <si>
    <t>519-550</t>
  </si>
  <si>
    <t xml:space="preserve"> ｽﾊﾟｲﾗﾙﾀﾞﾌﾞﾙﾎｰｽ2m</t>
  </si>
  <si>
    <t>519-610</t>
  </si>
  <si>
    <t>Dpl-Schl L3m f/Syst Dräger</t>
  </si>
  <si>
    <t>519-630</t>
  </si>
  <si>
    <t>Dpl-Schl L5m f/Syst Dräger</t>
  </si>
  <si>
    <t>519-650</t>
  </si>
  <si>
    <t>Dpl-Spir-Schl L2m f/System Dräger</t>
  </si>
  <si>
    <t>519-800</t>
  </si>
  <si>
    <t>ｼﾝｸﾞﾙﾎｰｽ5mm</t>
  </si>
  <si>
    <t>519-801</t>
  </si>
  <si>
    <t>EinfachSchl L5m f/Syst BOC/Schrader</t>
  </si>
  <si>
    <t>519-810</t>
  </si>
  <si>
    <t>ｼﾝｸﾞﾙﾎｰｽ2mm</t>
  </si>
  <si>
    <t>519-811</t>
  </si>
  <si>
    <t>EinfachSchl L2m f/Syst BOC/Schrader</t>
  </si>
  <si>
    <t>519-830</t>
  </si>
  <si>
    <t>ｽﾊﾟｲﾗﾙｼﾝｸﾞﾙﾎｰｽ2m</t>
  </si>
  <si>
    <t>530-660</t>
  </si>
  <si>
    <t>ｽﾃﾗｲﾙｶﾊﾞｰ ﾊﾞｯﾃﾘｰﾊﾟﾜｰﾗｲﾝⅡ用</t>
  </si>
  <si>
    <t>532-004</t>
  </si>
  <si>
    <t>ｽﾃﾗｲﾙｶﾊﾞｰColibri用</t>
  </si>
  <si>
    <t>532-031</t>
  </si>
  <si>
    <t>ﾗｼﾞｵﾙｰｾﾝﾄﾄﾞﾗｲﾌﾞｱﾀﾞﾌﾟﾀｰColibri用</t>
  </si>
  <si>
    <t>532-104</t>
  </si>
  <si>
    <t>ｽﾃﾗｲﾙｶﾊﾞｰ ColibriⅡ用</t>
  </si>
  <si>
    <r>
      <rPr>
        <sz val="9"/>
        <color theme="1"/>
        <rFont val="Meiryo UI"/>
        <family val="3"/>
        <charset val="128"/>
      </rPr>
      <t>ｸｲｯｸｶｯﾌﾟﾘﾝｸﾞ</t>
    </r>
    <r>
      <rPr>
        <sz val="9"/>
        <color theme="1"/>
        <rFont val="Arial"/>
        <family val="2"/>
      </rPr>
      <t xml:space="preserve"> TRS</t>
    </r>
    <r>
      <rPr>
        <sz val="9"/>
        <color theme="1"/>
        <rFont val="Meiryo UI"/>
        <family val="3"/>
        <charset val="128"/>
      </rPr>
      <t>用</t>
    </r>
    <rPh sb="16" eb="17">
      <t>ヨウ</t>
    </rPh>
    <phoneticPr fontId="46"/>
  </si>
  <si>
    <t>ﾕﾆｳﾑ ｱﾀﾞﾌﾟﾀｰUBCⅡ用</t>
    <rPh sb="16" eb="17">
      <t>ヨウ</t>
    </rPh>
    <phoneticPr fontId="46"/>
  </si>
  <si>
    <t>ｽﾃﾗｲﾙｶﾊﾞｰﾕﾆｳﾑ用</t>
    <rPh sb="13" eb="14">
      <t>ヨウ</t>
    </rPh>
    <phoneticPr fontId="46"/>
  </si>
  <si>
    <t>ローマ字の使用</t>
    <rPh sb="3" eb="4">
      <t>ジ</t>
    </rPh>
    <rPh sb="5" eb="7">
      <t>シヨウ</t>
    </rPh>
    <phoneticPr fontId="3"/>
  </si>
  <si>
    <t>日本語の使用falseが日本語使用</t>
    <rPh sb="0" eb="3">
      <t>ニホンゴ</t>
    </rPh>
    <rPh sb="4" eb="6">
      <t>シヨウ</t>
    </rPh>
    <rPh sb="12" eb="17">
      <t>ニホンゴシヨウ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</si>
</sst>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48">
    <font>
      <sz val="8"/>
      <color theme="1"/>
      <name val="Meiryo UI"/>
      <family val="2"/>
      <charset val="128"/>
    </font>
    <font>
      <sz val="11"/>
      <name val="ＭＳ Ｐゴシック"/>
      <family val="3"/>
      <charset val="128"/>
    </font>
    <font>
      <sz val="11"/>
      <name val="Arial  "/>
      <family val="2"/>
    </font>
    <font>
      <sz val="6"/>
      <name val="Meiryo UI"/>
      <family val="2"/>
      <charset val="128"/>
    </font>
    <font>
      <sz val="6"/>
      <name val="ＭＳ Ｐゴシック"/>
      <family val="3"/>
      <charset val="128"/>
    </font>
    <font>
      <b/>
      <sz val="14"/>
      <name val="Arial  "/>
      <family val="2"/>
    </font>
    <font>
      <sz val="10"/>
      <name val="Arial  "/>
      <family val="2"/>
    </font>
    <font>
      <b/>
      <sz val="12"/>
      <name val="Arial  "/>
      <family val="2"/>
    </font>
    <font>
      <sz val="13"/>
      <name val="Arial  "/>
      <family val="2"/>
    </font>
    <font>
      <sz val="14"/>
      <name val="Arial  "/>
      <family val="2"/>
    </font>
    <font>
      <sz val="8"/>
      <color theme="1"/>
      <name val="Meiryo UI"/>
      <family val="3"/>
      <charset val="128"/>
    </font>
    <font>
      <sz val="8"/>
      <name val="Meiryo UI"/>
      <family val="3"/>
      <charset val="128"/>
    </font>
    <font>
      <sz val="8"/>
      <color theme="0" tint="-0.499984740745262"/>
      <name val="Meiryo UI"/>
      <family val="3"/>
      <charset val="128"/>
    </font>
    <font>
      <sz val="9"/>
      <color theme="1"/>
      <name val="Meiryo UI"/>
      <family val="3"/>
      <charset val="128"/>
    </font>
    <font>
      <sz val="11"/>
      <color theme="1"/>
      <name val="游ゴシック"/>
      <family val="2"/>
      <charset val="128"/>
      <scheme val="minor"/>
    </font>
    <font>
      <sz val="9"/>
      <color rgb="FFFF0000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8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sz val="11"/>
      <name val="HGP明朝E"/>
      <family val="1"/>
      <charset val="128"/>
    </font>
    <font>
      <sz val="10"/>
      <name val="HGP明朝E"/>
      <family val="1"/>
      <charset val="128"/>
    </font>
    <font>
      <sz val="16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8"/>
      <name val="HG丸ｺﾞｼｯｸM-PRO "/>
      <family val="3"/>
      <charset val="128"/>
    </font>
    <font>
      <sz val="12"/>
      <name val="HG丸ｺﾞｼｯｸM-PRO"/>
      <family val="3"/>
      <charset val="128"/>
    </font>
    <font>
      <sz val="11"/>
      <name val="Arial  "/>
      <family val="3"/>
      <charset val="128"/>
    </font>
    <font>
      <sz val="8"/>
      <color rgb="FFFF0000"/>
      <name val="Meiryo UI"/>
      <family val="3"/>
      <charset val="128"/>
    </font>
    <font>
      <b/>
      <sz val="16"/>
      <name val="HG丸ｺﾞｼｯｸM-PRO"/>
      <family val="3"/>
      <charset val="128"/>
    </font>
    <font>
      <sz val="8"/>
      <color theme="0"/>
      <name val="Meiryo UI"/>
      <family val="3"/>
      <charset val="128"/>
    </font>
    <font>
      <sz val="10"/>
      <name val="HG丸ｺﾞｼｯｸM-PRO "/>
      <family val="3"/>
      <charset val="128"/>
    </font>
    <font>
      <b/>
      <sz val="20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8"/>
      <color rgb="FF222222"/>
      <name val="Meiryo UI"/>
      <family val="3"/>
      <charset val="128"/>
    </font>
    <font>
      <sz val="9"/>
      <name val="HG丸ｺﾞｼｯｸM-PRO"/>
      <family val="3"/>
      <charset val="128"/>
    </font>
    <font>
      <sz val="22"/>
      <name val="Arial  "/>
    </font>
    <font>
      <sz val="22"/>
      <name val="HG丸ｺﾞｼｯｸM-PRO"/>
      <family val="3"/>
      <charset val="128"/>
    </font>
    <font>
      <sz val="10"/>
      <name val="ＭＳ ゴシック"/>
      <family val="3"/>
      <charset val="128"/>
    </font>
    <font>
      <sz val="8"/>
      <color theme="4" tint="0.39997558519241921"/>
      <name val="Meiryo UI"/>
      <family val="3"/>
      <charset val="128"/>
    </font>
    <font>
      <sz val="12"/>
      <name val="HGP明朝E"/>
      <family val="1"/>
      <charset val="128"/>
    </font>
    <font>
      <sz val="10"/>
      <color theme="1"/>
      <name val="HGP明朝E"/>
      <family val="1"/>
      <charset val="128"/>
    </font>
    <font>
      <sz val="8"/>
      <color rgb="FFC00000"/>
      <name val="Meiryo UI"/>
      <family val="3"/>
      <charset val="128"/>
    </font>
    <font>
      <sz val="11"/>
      <color rgb="FFC00000"/>
      <name val="HGP明朝E"/>
      <family val="1"/>
      <charset val="128"/>
    </font>
    <font>
      <sz val="18"/>
      <color theme="3"/>
      <name val="游ゴシック Light"/>
      <family val="2"/>
      <charset val="128"/>
      <scheme val="major"/>
    </font>
    <font>
      <sz val="9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ck">
        <color theme="1"/>
      </bottom>
      <diagonal/>
    </border>
    <border>
      <left/>
      <right/>
      <top style="thick">
        <color theme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ck">
        <color theme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ck">
        <color theme="1"/>
      </top>
      <bottom style="thin">
        <color theme="0" tint="-0.499984740745262"/>
      </bottom>
      <diagonal/>
    </border>
    <border>
      <left style="thick">
        <color theme="1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ck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1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ck">
        <color theme="1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1"/>
      </left>
      <right/>
      <top style="thin">
        <color theme="0" tint="-0.499984740745262"/>
      </top>
      <bottom style="hair">
        <color theme="0" tint="-0.499984740745262"/>
      </bottom>
      <diagonal/>
    </border>
    <border>
      <left/>
      <right/>
      <top style="thin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ck">
        <color theme="1"/>
      </left>
      <right/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ck">
        <color theme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23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 style="thin">
        <color indexed="23"/>
      </top>
      <bottom style="thin">
        <color theme="0" tint="-0.499984740745262"/>
      </bottom>
      <diagonal/>
    </border>
    <border>
      <left/>
      <right/>
      <top style="thin">
        <color indexed="23"/>
      </top>
      <bottom style="thin">
        <color theme="0" tint="-0.499984740745262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23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ck">
        <color theme="1"/>
      </bottom>
      <diagonal/>
    </border>
    <border>
      <left/>
      <right style="thick">
        <color theme="1"/>
      </right>
      <top/>
      <bottom style="thick">
        <color theme="1"/>
      </bottom>
      <diagonal/>
    </border>
    <border>
      <left style="thick">
        <color theme="1"/>
      </left>
      <right/>
      <top style="thin">
        <color indexed="23"/>
      </top>
      <bottom style="thin">
        <color theme="0" tint="-0.499984740745262"/>
      </bottom>
      <diagonal/>
    </border>
    <border>
      <left/>
      <right style="thick">
        <color indexed="64"/>
      </right>
      <top style="thin">
        <color indexed="23"/>
      </top>
      <bottom style="thin">
        <color theme="0" tint="-0.499984740745262"/>
      </bottom>
      <diagonal/>
    </border>
    <border>
      <left/>
      <right style="thick">
        <color indexed="64"/>
      </right>
      <top style="thin">
        <color theme="0" tint="-0.499984740745262"/>
      </top>
      <bottom/>
      <diagonal/>
    </border>
    <border>
      <left style="thick">
        <color indexed="64"/>
      </left>
      <right/>
      <top style="thin">
        <color theme="0" tint="-0.499984740745262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theme="1"/>
      </right>
      <top/>
      <bottom style="thin">
        <color theme="0" tint="-0.499984740745262"/>
      </bottom>
      <diagonal/>
    </border>
    <border>
      <left/>
      <right style="thick">
        <color theme="1"/>
      </right>
      <top style="thin">
        <color theme="0" tint="-0.499984740745262"/>
      </top>
      <bottom/>
      <diagonal/>
    </border>
    <border>
      <left style="thick">
        <color theme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ck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23"/>
      </right>
      <top style="thin">
        <color theme="0" tint="-0.499984740745262"/>
      </top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thin">
        <color theme="0" tint="-0.499984740745262"/>
      </bottom>
      <diagonal/>
    </border>
    <border>
      <left style="thin">
        <color indexed="23"/>
      </left>
      <right/>
      <top style="thin">
        <color theme="0" tint="-0.499984740745262"/>
      </top>
      <bottom/>
      <diagonal/>
    </border>
    <border>
      <left style="thin">
        <color indexed="23"/>
      </left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theme="0" tint="-0.499984740745262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thin">
        <color theme="0" tint="-0.499984740745262"/>
      </right>
      <top style="thick">
        <color theme="1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ck">
        <color theme="1"/>
      </bottom>
      <diagonal/>
    </border>
    <border>
      <left/>
      <right style="thick">
        <color theme="1"/>
      </right>
      <top style="thin">
        <color theme="0" tint="-0.499984740745262"/>
      </top>
      <bottom style="thick">
        <color theme="1"/>
      </bottom>
      <diagonal/>
    </border>
    <border>
      <left/>
      <right/>
      <top style="thick">
        <color auto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ck">
        <color auto="1"/>
      </top>
      <bottom style="thin">
        <color theme="0" tint="-0.499984740745262"/>
      </bottom>
      <diagonal/>
    </border>
    <border>
      <left style="thick">
        <color theme="1"/>
      </left>
      <right style="thin">
        <color theme="0" tint="-0.499984740745262"/>
      </right>
      <top style="thick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ck">
        <color theme="1"/>
      </bottom>
      <diagonal/>
    </border>
    <border>
      <left style="thick">
        <color theme="1"/>
      </left>
      <right/>
      <top style="thin">
        <color theme="0" tint="-0.499984740745262"/>
      </top>
      <bottom style="thick">
        <color theme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ck">
        <color theme="1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/>
      <right/>
      <top style="hair">
        <color theme="0" tint="-0.499984740745262"/>
      </top>
      <bottom/>
      <diagonal/>
    </border>
    <border>
      <left/>
      <right style="thick">
        <color theme="1"/>
      </right>
      <top style="hair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/>
      <top style="dotted">
        <color theme="1"/>
      </top>
      <bottom style="thin">
        <color theme="0" tint="-0.499984740745262"/>
      </bottom>
      <diagonal/>
    </border>
    <border>
      <left/>
      <right/>
      <top style="dotted">
        <color theme="1"/>
      </top>
      <bottom style="thin">
        <color theme="0" tint="-0.499984740745262"/>
      </bottom>
      <diagonal/>
    </border>
    <border>
      <left/>
      <right style="thick">
        <color theme="1"/>
      </right>
      <top style="dotted">
        <color theme="1"/>
      </top>
      <bottom style="thin">
        <color theme="0" tint="-0.499984740745262"/>
      </bottom>
      <diagonal/>
    </border>
    <border>
      <left style="thin">
        <color indexed="23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n">
        <color theme="0" tint="-0.499984740745262"/>
      </bottom>
      <diagonal/>
    </border>
    <border>
      <left/>
      <right style="thick">
        <color auto="1"/>
      </right>
      <top style="thin">
        <color theme="0" tint="-0.499984740745262"/>
      </top>
      <bottom style="thick">
        <color auto="1"/>
      </bottom>
      <diagonal/>
    </border>
    <border>
      <left style="thick">
        <color theme="1"/>
      </left>
      <right/>
      <top style="thin">
        <color theme="0" tint="-0.499984740745262"/>
      </top>
      <bottom style="thin">
        <color indexed="23"/>
      </bottom>
      <diagonal/>
    </border>
    <border>
      <left/>
      <right/>
      <top style="thin">
        <color theme="0" tint="-0.499984740745262"/>
      </top>
      <bottom style="thin">
        <color indexed="23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/>
      <right style="thick">
        <color theme="1"/>
      </right>
      <top/>
      <bottom style="hair">
        <color theme="0" tint="-0.499984740745262"/>
      </bottom>
      <diagonal/>
    </border>
    <border>
      <left style="dotted">
        <color theme="0" tint="-0.499984740745262"/>
      </left>
      <right/>
      <top style="thin">
        <color theme="0" tint="-0.499984740745262"/>
      </top>
      <bottom style="thin">
        <color indexed="23"/>
      </bottom>
      <diagonal/>
    </border>
    <border>
      <left/>
      <right style="thin">
        <color indexed="23"/>
      </right>
      <top style="thin">
        <color theme="0" tint="-0.499984740745262"/>
      </top>
      <bottom style="thin">
        <color indexed="23"/>
      </bottom>
      <diagonal/>
    </border>
    <border>
      <left style="thick">
        <color indexed="64"/>
      </left>
      <right/>
      <top/>
      <bottom style="thin">
        <color theme="0" tint="-0.499984740745262"/>
      </bottom>
      <diagonal/>
    </border>
    <border>
      <left/>
      <right style="thin">
        <color theme="1" tint="0.499984740745262"/>
      </right>
      <top style="thick">
        <color theme="1"/>
      </top>
      <bottom/>
      <diagonal/>
    </border>
    <border>
      <left/>
      <right style="thin">
        <color theme="1" tint="0.499984740745262"/>
      </right>
      <top/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ck">
        <color indexed="64"/>
      </right>
      <top/>
      <bottom style="thin">
        <color theme="0" tint="-0.499984740745262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95">
    <xf numFmtId="0" fontId="0" fillId="0" borderId="0" xfId="0">
      <alignment vertical="center"/>
    </xf>
    <xf numFmtId="0" fontId="10" fillId="0" borderId="50" xfId="0" applyFont="1" applyBorder="1" applyAlignment="1">
      <alignment vertical="top"/>
    </xf>
    <xf numFmtId="0" fontId="10" fillId="0" borderId="51" xfId="0" applyFont="1" applyBorder="1" applyAlignment="1">
      <alignment vertical="top"/>
    </xf>
    <xf numFmtId="0" fontId="10" fillId="0" borderId="0" xfId="0" applyFont="1">
      <alignment vertical="center"/>
    </xf>
    <xf numFmtId="0" fontId="10" fillId="0" borderId="50" xfId="0" applyFont="1" applyBorder="1" applyAlignment="1">
      <alignment horizontal="center" vertical="top"/>
    </xf>
    <xf numFmtId="0" fontId="10" fillId="0" borderId="51" xfId="0" applyFont="1" applyBorder="1" applyAlignment="1">
      <alignment horizontal="center" vertical="top"/>
    </xf>
    <xf numFmtId="0" fontId="10" fillId="5" borderId="51" xfId="0" applyFont="1" applyFill="1" applyBorder="1" applyAlignment="1">
      <alignment horizontal="center" vertical="top"/>
    </xf>
    <xf numFmtId="0" fontId="10" fillId="0" borderId="52" xfId="0" applyFont="1" applyBorder="1" applyAlignment="1">
      <alignment horizontal="center" vertical="top"/>
    </xf>
    <xf numFmtId="0" fontId="10" fillId="5" borderId="52" xfId="0" applyFont="1" applyFill="1" applyBorder="1" applyAlignment="1">
      <alignment horizontal="center" vertical="top"/>
    </xf>
    <xf numFmtId="0" fontId="11" fillId="0" borderId="50" xfId="0" applyFont="1" applyBorder="1" applyAlignment="1">
      <alignment vertical="top"/>
    </xf>
    <xf numFmtId="0" fontId="11" fillId="0" borderId="51" xfId="0" applyFont="1" applyBorder="1" applyAlignment="1">
      <alignment vertical="top"/>
    </xf>
    <xf numFmtId="0" fontId="11" fillId="5" borderId="51" xfId="0" applyFont="1" applyFill="1" applyBorder="1" applyAlignment="1">
      <alignment vertical="top"/>
    </xf>
    <xf numFmtId="0" fontId="11" fillId="0" borderId="50" xfId="0" applyFont="1" applyBorder="1" applyAlignment="1">
      <alignment vertical="top" wrapText="1"/>
    </xf>
    <xf numFmtId="0" fontId="11" fillId="0" borderId="51" xfId="0" applyFont="1" applyBorder="1" applyAlignment="1">
      <alignment vertical="top" wrapText="1"/>
    </xf>
    <xf numFmtId="0" fontId="11" fillId="5" borderId="52" xfId="0" applyFont="1" applyFill="1" applyBorder="1" applyAlignment="1">
      <alignment vertical="top"/>
    </xf>
    <xf numFmtId="0" fontId="11" fillId="5" borderId="51" xfId="0" applyFont="1" applyFill="1" applyBorder="1" applyAlignment="1">
      <alignment vertical="top" wrapText="1"/>
    </xf>
    <xf numFmtId="0" fontId="11" fillId="5" borderId="52" xfId="0" applyFont="1" applyFill="1" applyBorder="1" applyAlignment="1">
      <alignment vertical="top" wrapText="1"/>
    </xf>
    <xf numFmtId="0" fontId="11" fillId="0" borderId="52" xfId="0" applyFont="1" applyBorder="1" applyAlignment="1">
      <alignment vertical="top" wrapText="1"/>
    </xf>
    <xf numFmtId="0" fontId="13" fillId="0" borderId="0" xfId="0" applyFont="1">
      <alignment vertical="center"/>
    </xf>
    <xf numFmtId="14" fontId="13" fillId="0" borderId="0" xfId="0" applyNumberFormat="1" applyFont="1">
      <alignment vertical="center"/>
    </xf>
    <xf numFmtId="0" fontId="13" fillId="6" borderId="0" xfId="0" applyFont="1" applyFill="1">
      <alignment vertical="center"/>
    </xf>
    <xf numFmtId="0" fontId="13" fillId="2" borderId="0" xfId="0" applyFont="1" applyFill="1">
      <alignment vertical="center"/>
    </xf>
    <xf numFmtId="0" fontId="15" fillId="0" borderId="0" xfId="0" applyFont="1">
      <alignment vertical="center"/>
    </xf>
    <xf numFmtId="0" fontId="13" fillId="4" borderId="0" xfId="0" applyFont="1" applyFill="1">
      <alignment vertical="center"/>
    </xf>
    <xf numFmtId="0" fontId="13" fillId="7" borderId="0" xfId="0" applyFont="1" applyFill="1">
      <alignment vertical="center"/>
    </xf>
    <xf numFmtId="0" fontId="0" fillId="0" borderId="0" xfId="0" quotePrefix="1">
      <alignment vertical="center"/>
    </xf>
    <xf numFmtId="0" fontId="10" fillId="0" borderId="0" xfId="0" quotePrefix="1" applyFont="1">
      <alignment vertical="center"/>
    </xf>
    <xf numFmtId="0" fontId="10" fillId="3" borderId="0" xfId="0" applyFont="1" applyFill="1">
      <alignment vertical="center"/>
    </xf>
    <xf numFmtId="0" fontId="32" fillId="0" borderId="50" xfId="0" applyFont="1" applyBorder="1" applyAlignment="1">
      <alignment vertical="top"/>
    </xf>
    <xf numFmtId="0" fontId="32" fillId="0" borderId="50" xfId="0" applyFont="1" applyBorder="1" applyAlignment="1">
      <alignment horizontal="center" vertical="top"/>
    </xf>
    <xf numFmtId="0" fontId="32" fillId="0" borderId="50" xfId="0" applyFont="1" applyBorder="1" applyAlignment="1">
      <alignment vertical="top" wrapText="1"/>
    </xf>
    <xf numFmtId="0" fontId="32" fillId="0" borderId="51" xfId="0" applyFont="1" applyBorder="1" applyAlignment="1">
      <alignment vertical="top" wrapText="1"/>
    </xf>
    <xf numFmtId="14" fontId="0" fillId="0" borderId="0" xfId="0" applyNumberFormat="1">
      <alignment vertical="center"/>
    </xf>
    <xf numFmtId="14" fontId="10" fillId="0" borderId="0" xfId="0" applyNumberFormat="1" applyFont="1">
      <alignment vertical="center"/>
    </xf>
    <xf numFmtId="0" fontId="10" fillId="3" borderId="0" xfId="0" quotePrefix="1" applyFont="1" applyFill="1">
      <alignment vertical="center"/>
    </xf>
    <xf numFmtId="0" fontId="10" fillId="11" borderId="0" xfId="0" applyFont="1" applyFill="1">
      <alignment vertical="center"/>
    </xf>
    <xf numFmtId="0" fontId="10" fillId="12" borderId="0" xfId="0" applyFont="1" applyFill="1">
      <alignment vertical="center"/>
    </xf>
    <xf numFmtId="0" fontId="10" fillId="0" borderId="57" xfId="0" applyFont="1" applyBorder="1">
      <alignment vertical="center"/>
    </xf>
    <xf numFmtId="0" fontId="0" fillId="0" borderId="57" xfId="0" applyBorder="1">
      <alignment vertical="center"/>
    </xf>
    <xf numFmtId="0" fontId="10" fillId="0" borderId="70" xfId="0" applyFont="1" applyBorder="1" applyAlignment="1">
      <alignment vertical="top"/>
    </xf>
    <xf numFmtId="0" fontId="10" fillId="5" borderId="0" xfId="0" applyFont="1" applyFill="1">
      <alignment vertical="center"/>
    </xf>
    <xf numFmtId="0" fontId="13" fillId="0" borderId="0" xfId="0" quotePrefix="1" applyFont="1">
      <alignment vertical="center"/>
    </xf>
    <xf numFmtId="49" fontId="10" fillId="0" borderId="0" xfId="0" applyNumberFormat="1" applyFont="1">
      <alignment vertical="center"/>
    </xf>
    <xf numFmtId="0" fontId="36" fillId="0" borderId="0" xfId="0" applyFont="1">
      <alignment vertical="center"/>
    </xf>
    <xf numFmtId="49" fontId="10" fillId="13" borderId="72" xfId="0" applyNumberFormat="1" applyFont="1" applyFill="1" applyBorder="1">
      <alignment vertical="center"/>
    </xf>
    <xf numFmtId="0" fontId="10" fillId="13" borderId="72" xfId="0" applyFont="1" applyFill="1" applyBorder="1">
      <alignment vertical="center"/>
    </xf>
    <xf numFmtId="0" fontId="10" fillId="0" borderId="72" xfId="0" applyFont="1" applyBorder="1">
      <alignment vertical="center"/>
    </xf>
    <xf numFmtId="49" fontId="10" fillId="0" borderId="72" xfId="0" applyNumberFormat="1" applyFont="1" applyBorder="1">
      <alignment vertical="center"/>
    </xf>
    <xf numFmtId="20" fontId="2" fillId="0" borderId="0" xfId="1" applyNumberFormat="1" applyFont="1" applyProtection="1">
      <alignment vertical="center"/>
      <protection locked="0"/>
    </xf>
    <xf numFmtId="0" fontId="2" fillId="0" borderId="0" xfId="1" applyFont="1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24" fillId="0" borderId="1" xfId="1" applyFont="1" applyBorder="1" applyProtection="1">
      <alignment vertical="center"/>
      <protection locked="0"/>
    </xf>
    <xf numFmtId="0" fontId="11" fillId="10" borderId="0" xfId="1" applyFont="1" applyFill="1" applyProtection="1">
      <alignment vertical="center"/>
      <protection locked="0"/>
    </xf>
    <xf numFmtId="0" fontId="2" fillId="10" borderId="0" xfId="1" applyFont="1" applyFill="1" applyProtection="1">
      <alignment vertical="center"/>
      <protection locked="0"/>
    </xf>
    <xf numFmtId="0" fontId="18" fillId="2" borderId="2" xfId="1" applyFont="1" applyFill="1" applyBorder="1" applyProtection="1">
      <alignment vertical="center"/>
      <protection locked="0"/>
    </xf>
    <xf numFmtId="0" fontId="17" fillId="2" borderId="3" xfId="1" applyFont="1" applyFill="1" applyBorder="1" applyAlignment="1" applyProtection="1">
      <alignment horizontal="left" vertical="center"/>
      <protection locked="0"/>
    </xf>
    <xf numFmtId="0" fontId="17" fillId="2" borderId="2" xfId="1" applyFont="1" applyFill="1" applyBorder="1" applyAlignment="1" applyProtection="1">
      <alignment horizontal="left" vertical="center"/>
      <protection locked="0"/>
    </xf>
    <xf numFmtId="0" fontId="17" fillId="2" borderId="4" xfId="1" applyFont="1" applyFill="1" applyBorder="1" applyAlignment="1" applyProtection="1">
      <alignment horizontal="left" vertical="center"/>
      <protection locked="0"/>
    </xf>
    <xf numFmtId="0" fontId="20" fillId="2" borderId="15" xfId="1" applyFont="1" applyFill="1" applyBorder="1" applyProtection="1">
      <alignment vertical="center"/>
      <protection locked="0"/>
    </xf>
    <xf numFmtId="0" fontId="25" fillId="0" borderId="7" xfId="1" applyFont="1" applyBorder="1" applyAlignment="1" applyProtection="1">
      <alignment horizontal="right" vertical="center"/>
      <protection locked="0"/>
    </xf>
    <xf numFmtId="0" fontId="11" fillId="2" borderId="57" xfId="1" applyFont="1" applyFill="1" applyBorder="1" applyProtection="1">
      <alignment vertical="center"/>
      <protection locked="0"/>
    </xf>
    <xf numFmtId="0" fontId="25" fillId="0" borderId="25" xfId="1" applyFont="1" applyBorder="1" applyAlignment="1" applyProtection="1">
      <alignment horizontal="right" vertical="center"/>
      <protection locked="0"/>
    </xf>
    <xf numFmtId="0" fontId="20" fillId="2" borderId="14" xfId="1" applyFont="1" applyFill="1" applyBorder="1" applyProtection="1">
      <alignment vertical="center"/>
      <protection locked="0"/>
    </xf>
    <xf numFmtId="0" fontId="20" fillId="0" borderId="20" xfId="1" applyFont="1" applyBorder="1" applyAlignment="1" applyProtection="1">
      <alignment horizontal="center" vertical="center"/>
      <protection locked="0"/>
    </xf>
    <xf numFmtId="0" fontId="17" fillId="8" borderId="10" xfId="0" applyFont="1" applyFill="1" applyBorder="1" applyAlignment="1" applyProtection="1">
      <alignment horizontal="center" vertical="center"/>
      <protection locked="0"/>
    </xf>
    <xf numFmtId="0" fontId="20" fillId="0" borderId="23" xfId="1" applyFont="1" applyBorder="1" applyAlignment="1" applyProtection="1">
      <alignment horizontal="center" vertical="center"/>
      <protection locked="0"/>
    </xf>
    <xf numFmtId="0" fontId="17" fillId="8" borderId="56" xfId="0" applyFont="1" applyFill="1" applyBorder="1" applyAlignment="1" applyProtection="1">
      <alignment horizontal="center" vertical="center"/>
      <protection locked="0"/>
    </xf>
    <xf numFmtId="0" fontId="17" fillId="0" borderId="10" xfId="1" applyFont="1" applyBorder="1" applyAlignment="1" applyProtection="1">
      <alignment horizontal="center" vertical="center"/>
      <protection locked="0"/>
    </xf>
    <xf numFmtId="0" fontId="27" fillId="2" borderId="29" xfId="1" applyFont="1" applyFill="1" applyBorder="1" applyProtection="1">
      <alignment vertical="center"/>
      <protection locked="0"/>
    </xf>
    <xf numFmtId="0" fontId="2" fillId="2" borderId="29" xfId="1" applyFont="1" applyFill="1" applyBorder="1" applyProtection="1">
      <alignment vertical="center"/>
      <protection locked="0"/>
    </xf>
    <xf numFmtId="0" fontId="2" fillId="0" borderId="8" xfId="1" applyFont="1" applyBorder="1" applyProtection="1">
      <alignment vertical="center"/>
      <protection locked="0"/>
    </xf>
    <xf numFmtId="0" fontId="2" fillId="0" borderId="7" xfId="1" applyFont="1" applyBorder="1" applyProtection="1">
      <alignment vertical="center"/>
      <protection locked="0"/>
    </xf>
    <xf numFmtId="0" fontId="22" fillId="0" borderId="8" xfId="1" applyFont="1" applyBorder="1" applyProtection="1">
      <alignment vertical="center"/>
      <protection locked="0"/>
    </xf>
    <xf numFmtId="0" fontId="22" fillId="0" borderId="0" xfId="1" applyFont="1" applyProtection="1">
      <alignment vertical="center"/>
      <protection locked="0"/>
    </xf>
    <xf numFmtId="0" fontId="2" fillId="3" borderId="49" xfId="1" applyFont="1" applyFill="1" applyBorder="1" applyAlignment="1" applyProtection="1">
      <alignment horizontal="left" vertical="center"/>
      <protection locked="0"/>
    </xf>
    <xf numFmtId="0" fontId="33" fillId="0" borderId="15" xfId="1" applyFont="1" applyBorder="1" applyAlignment="1" applyProtection="1">
      <alignment horizontal="left" vertical="center"/>
      <protection locked="0"/>
    </xf>
    <xf numFmtId="0" fontId="2" fillId="3" borderId="15" xfId="1" applyFont="1" applyFill="1" applyBorder="1" applyAlignment="1" applyProtection="1">
      <alignment horizontal="left" vertical="center"/>
      <protection locked="0"/>
    </xf>
    <xf numFmtId="0" fontId="33" fillId="0" borderId="16" xfId="1" applyFont="1" applyBorder="1" applyAlignment="1" applyProtection="1">
      <alignment horizontal="left" vertical="center"/>
      <protection locked="0"/>
    </xf>
    <xf numFmtId="0" fontId="11" fillId="9" borderId="57" xfId="1" applyFont="1" applyFill="1" applyBorder="1" applyProtection="1">
      <alignment vertical="center"/>
      <protection locked="0"/>
    </xf>
    <xf numFmtId="0" fontId="29" fillId="0" borderId="0" xfId="1" applyFont="1" applyProtection="1">
      <alignment vertical="center"/>
      <protection locked="0"/>
    </xf>
    <xf numFmtId="0" fontId="20" fillId="0" borderId="10" xfId="1" applyFont="1" applyBorder="1" applyAlignment="1" applyProtection="1">
      <alignment horizontal="center" vertical="center"/>
      <protection locked="0"/>
    </xf>
    <xf numFmtId="0" fontId="30" fillId="2" borderId="57" xfId="1" applyFont="1" applyFill="1" applyBorder="1" applyProtection="1">
      <alignment vertical="center"/>
      <protection locked="0"/>
    </xf>
    <xf numFmtId="0" fontId="1" fillId="2" borderId="12" xfId="1" applyFill="1" applyBorder="1" applyAlignment="1" applyProtection="1">
      <alignment horizontal="center" vertical="center"/>
      <protection locked="0"/>
    </xf>
    <xf numFmtId="0" fontId="2" fillId="0" borderId="33" xfId="1" applyFont="1" applyBorder="1" applyAlignment="1" applyProtection="1">
      <alignment horizontal="center" vertical="center"/>
      <protection locked="0"/>
    </xf>
    <xf numFmtId="0" fontId="20" fillId="2" borderId="11" xfId="1" applyFont="1" applyFill="1" applyBorder="1" applyProtection="1">
      <alignment vertical="center"/>
      <protection locked="0"/>
    </xf>
    <xf numFmtId="0" fontId="20" fillId="2" borderId="12" xfId="1" applyFont="1" applyFill="1" applyBorder="1" applyProtection="1">
      <alignment vertical="center"/>
      <protection locked="0"/>
    </xf>
    <xf numFmtId="0" fontId="2" fillId="3" borderId="63" xfId="1" applyFont="1" applyFill="1" applyBorder="1" applyProtection="1">
      <alignment vertical="center"/>
      <protection locked="0"/>
    </xf>
    <xf numFmtId="0" fontId="20" fillId="0" borderId="58" xfId="1" applyFont="1" applyBorder="1" applyProtection="1">
      <alignment vertical="center"/>
      <protection locked="0"/>
    </xf>
    <xf numFmtId="0" fontId="2" fillId="3" borderId="58" xfId="1" applyFont="1" applyFill="1" applyBorder="1" applyProtection="1">
      <alignment vertical="center"/>
      <protection locked="0"/>
    </xf>
    <xf numFmtId="0" fontId="20" fillId="0" borderId="59" xfId="1" applyFont="1" applyBorder="1" applyProtection="1">
      <alignment vertical="center"/>
      <protection locked="0"/>
    </xf>
    <xf numFmtId="0" fontId="17" fillId="10" borderId="62" xfId="0" applyFont="1" applyFill="1" applyBorder="1" applyProtection="1">
      <alignment vertical="center"/>
      <protection locked="0"/>
    </xf>
    <xf numFmtId="0" fontId="2" fillId="0" borderId="60" xfId="1" applyFont="1" applyBorder="1" applyProtection="1">
      <alignment vertical="center"/>
      <protection locked="0"/>
    </xf>
    <xf numFmtId="0" fontId="20" fillId="0" borderId="60" xfId="1" applyFont="1" applyBorder="1" applyProtection="1">
      <alignment vertical="center"/>
      <protection locked="0"/>
    </xf>
    <xf numFmtId="0" fontId="20" fillId="0" borderId="61" xfId="1" applyFont="1" applyBorder="1" applyProtection="1">
      <alignment vertical="center"/>
      <protection locked="0"/>
    </xf>
    <xf numFmtId="0" fontId="2" fillId="2" borderId="19" xfId="1" applyFont="1" applyFill="1" applyBorder="1" applyProtection="1">
      <alignment vertical="center"/>
      <protection locked="0"/>
    </xf>
    <xf numFmtId="0" fontId="2" fillId="0" borderId="0" xfId="1" applyFont="1" applyAlignment="1" applyProtection="1">
      <alignment horizontal="left" vertical="center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8" fillId="0" borderId="6" xfId="1" applyFont="1" applyBorder="1" applyProtection="1">
      <alignment vertical="center"/>
      <protection locked="0"/>
    </xf>
    <xf numFmtId="0" fontId="8" fillId="0" borderId="7" xfId="1" applyFont="1" applyBorder="1" applyProtection="1">
      <alignment vertical="center"/>
      <protection locked="0"/>
    </xf>
    <xf numFmtId="0" fontId="8" fillId="0" borderId="9" xfId="1" applyFont="1" applyBorder="1" applyProtection="1">
      <alignment vertical="center"/>
      <protection locked="0"/>
    </xf>
    <xf numFmtId="0" fontId="9" fillId="0" borderId="15" xfId="1" applyFont="1" applyBorder="1" applyProtection="1">
      <alignment vertical="center"/>
      <protection locked="0"/>
    </xf>
    <xf numFmtId="0" fontId="9" fillId="0" borderId="16" xfId="1" applyFont="1" applyBorder="1" applyProtection="1">
      <alignment vertical="center"/>
      <protection locked="0"/>
    </xf>
    <xf numFmtId="0" fontId="28" fillId="0" borderId="0" xfId="1" applyFont="1" applyAlignment="1" applyProtection="1">
      <alignment horizontal="left" vertical="center"/>
      <protection locked="0"/>
    </xf>
    <xf numFmtId="0" fontId="2" fillId="0" borderId="0" xfId="1" applyFont="1" applyAlignment="1" applyProtection="1">
      <alignment horizontal="right" vertical="center"/>
      <protection locked="0"/>
    </xf>
    <xf numFmtId="49" fontId="10" fillId="13" borderId="72" xfId="2" applyNumberFormat="1" applyFont="1" applyFill="1" applyBorder="1">
      <alignment vertical="center"/>
    </xf>
    <xf numFmtId="49" fontId="10" fillId="0" borderId="72" xfId="2" applyNumberFormat="1" applyFont="1" applyBorder="1">
      <alignment vertical="center"/>
    </xf>
    <xf numFmtId="49" fontId="10" fillId="0" borderId="72" xfId="2" applyNumberFormat="1" applyFont="1" applyBorder="1" applyAlignment="1">
      <alignment horizontal="left" vertical="center"/>
    </xf>
    <xf numFmtId="0" fontId="10" fillId="4" borderId="0" xfId="0" applyFont="1" applyFill="1">
      <alignment vertical="center"/>
    </xf>
    <xf numFmtId="0" fontId="13" fillId="5" borderId="0" xfId="0" quotePrefix="1" applyFont="1" applyFill="1">
      <alignment vertical="center"/>
    </xf>
    <xf numFmtId="0" fontId="23" fillId="3" borderId="74" xfId="1" applyFont="1" applyFill="1" applyBorder="1" applyAlignment="1" applyProtection="1">
      <alignment horizontal="left" vertical="center"/>
      <protection hidden="1"/>
    </xf>
    <xf numFmtId="0" fontId="37" fillId="3" borderId="74" xfId="1" applyFont="1" applyFill="1" applyBorder="1" applyAlignment="1" applyProtection="1">
      <alignment horizontal="left" vertical="center"/>
      <protection hidden="1"/>
    </xf>
    <xf numFmtId="0" fontId="37" fillId="3" borderId="74" xfId="1" applyFont="1" applyFill="1" applyBorder="1" applyAlignment="1" applyProtection="1">
      <alignment horizontal="right" vertical="center"/>
      <protection hidden="1"/>
    </xf>
    <xf numFmtId="0" fontId="8" fillId="0" borderId="0" xfId="1" applyFont="1" applyProtection="1">
      <alignment vertical="center"/>
      <protection locked="0"/>
    </xf>
    <xf numFmtId="0" fontId="10" fillId="0" borderId="0" xfId="0" applyFont="1" applyAlignment="1">
      <alignment vertical="center" wrapText="1"/>
    </xf>
    <xf numFmtId="0" fontId="17" fillId="2" borderId="77" xfId="1" applyFont="1" applyFill="1" applyBorder="1" applyProtection="1">
      <alignment vertical="center"/>
      <protection locked="0"/>
    </xf>
    <xf numFmtId="0" fontId="38" fillId="0" borderId="1" xfId="1" applyFont="1" applyBorder="1" applyProtection="1">
      <alignment vertical="center"/>
      <protection locked="0"/>
    </xf>
    <xf numFmtId="0" fontId="28" fillId="0" borderId="0" xfId="1" applyFont="1" applyProtection="1">
      <alignment vertical="center"/>
      <protection locked="0"/>
    </xf>
    <xf numFmtId="0" fontId="28" fillId="0" borderId="48" xfId="1" applyFont="1" applyBorder="1" applyProtection="1">
      <alignment vertical="center"/>
      <protection locked="0"/>
    </xf>
    <xf numFmtId="0" fontId="28" fillId="0" borderId="76" xfId="1" applyFont="1" applyBorder="1" applyProtection="1">
      <alignment vertical="center"/>
      <protection locked="0"/>
    </xf>
    <xf numFmtId="0" fontId="28" fillId="0" borderId="49" xfId="1" applyFont="1" applyBorder="1" applyProtection="1">
      <alignment vertical="center"/>
      <protection locked="0"/>
    </xf>
    <xf numFmtId="0" fontId="40" fillId="0" borderId="0" xfId="1" applyFont="1" applyProtection="1">
      <alignment vertical="center"/>
      <protection locked="0"/>
    </xf>
    <xf numFmtId="0" fontId="23" fillId="3" borderId="6" xfId="1" applyFont="1" applyFill="1" applyBorder="1" applyAlignment="1" applyProtection="1">
      <alignment horizontal="left" vertical="top"/>
      <protection locked="0"/>
    </xf>
    <xf numFmtId="0" fontId="25" fillId="3" borderId="75" xfId="1" applyFont="1" applyFill="1" applyBorder="1" applyAlignment="1" applyProtection="1">
      <alignment horizontal="left" vertical="center"/>
      <protection hidden="1"/>
    </xf>
    <xf numFmtId="0" fontId="11" fillId="2" borderId="0" xfId="1" applyFont="1" applyFill="1" applyProtection="1">
      <alignment vertical="center"/>
      <protection locked="0"/>
    </xf>
    <xf numFmtId="0" fontId="30" fillId="2" borderId="0" xfId="1" applyFont="1" applyFill="1" applyProtection="1">
      <alignment vertical="center"/>
      <protection locked="0"/>
    </xf>
    <xf numFmtId="0" fontId="20" fillId="3" borderId="26" xfId="1" applyFont="1" applyFill="1" applyBorder="1" applyAlignment="1" applyProtection="1">
      <alignment horizontal="left" vertical="center"/>
      <protection hidden="1"/>
    </xf>
    <xf numFmtId="0" fontId="23" fillId="3" borderId="78" xfId="1" applyFont="1" applyFill="1" applyBorder="1" applyAlignment="1" applyProtection="1">
      <alignment horizontal="left" vertical="top"/>
      <protection locked="0"/>
    </xf>
    <xf numFmtId="0" fontId="17" fillId="3" borderId="6" xfId="0" applyFont="1" applyFill="1" applyBorder="1" applyProtection="1">
      <alignment vertical="center"/>
      <protection locked="0"/>
    </xf>
    <xf numFmtId="0" fontId="20" fillId="3" borderId="6" xfId="1" applyFont="1" applyFill="1" applyBorder="1" applyAlignment="1" applyProtection="1">
      <alignment horizontal="left" vertical="center"/>
      <protection locked="0"/>
    </xf>
    <xf numFmtId="0" fontId="41" fillId="0" borderId="0" xfId="1" applyFont="1" applyProtection="1">
      <alignment vertical="center"/>
      <protection locked="0"/>
    </xf>
    <xf numFmtId="0" fontId="30" fillId="0" borderId="0" xfId="0" applyFont="1">
      <alignment vertical="center"/>
    </xf>
    <xf numFmtId="0" fontId="18" fillId="0" borderId="0" xfId="1" applyFont="1" applyAlignment="1" applyProtection="1">
      <alignment vertical="center" shrinkToFit="1"/>
      <protection locked="0"/>
    </xf>
    <xf numFmtId="0" fontId="20" fillId="0" borderId="60" xfId="1" applyFont="1" applyBorder="1">
      <alignment vertical="center"/>
    </xf>
    <xf numFmtId="0" fontId="23" fillId="3" borderId="10" xfId="1" applyFont="1" applyFill="1" applyBorder="1" applyAlignment="1" applyProtection="1">
      <alignment horizontal="center" vertical="center"/>
      <protection locked="0"/>
    </xf>
    <xf numFmtId="0" fontId="23" fillId="3" borderId="6" xfId="1" applyFont="1" applyFill="1" applyBorder="1" applyAlignment="1" applyProtection="1">
      <alignment horizontal="center" vertical="center"/>
      <protection locked="0"/>
    </xf>
    <xf numFmtId="0" fontId="23" fillId="3" borderId="42" xfId="1" applyFont="1" applyFill="1" applyBorder="1" applyAlignment="1" applyProtection="1">
      <alignment horizontal="center" vertical="center"/>
      <protection locked="0"/>
    </xf>
    <xf numFmtId="0" fontId="23" fillId="3" borderId="17" xfId="1" applyFont="1" applyFill="1" applyBorder="1" applyAlignment="1" applyProtection="1">
      <alignment horizontal="center" vertical="center"/>
      <protection locked="0"/>
    </xf>
    <xf numFmtId="0" fontId="23" fillId="3" borderId="15" xfId="1" applyFont="1" applyFill="1" applyBorder="1" applyAlignment="1" applyProtection="1">
      <alignment horizontal="center" vertical="center"/>
      <protection locked="0"/>
    </xf>
    <xf numFmtId="0" fontId="23" fillId="3" borderId="41" xfId="1" applyFont="1" applyFill="1" applyBorder="1" applyAlignment="1" applyProtection="1">
      <alignment horizontal="center" vertical="center"/>
      <protection locked="0"/>
    </xf>
    <xf numFmtId="0" fontId="20" fillId="3" borderId="7" xfId="1" applyFont="1" applyFill="1" applyBorder="1" applyAlignment="1" applyProtection="1">
      <alignment horizontal="left" vertical="center"/>
      <protection locked="0"/>
    </xf>
    <xf numFmtId="0" fontId="20" fillId="0" borderId="15" xfId="1" applyFont="1" applyBorder="1" applyAlignment="1" applyProtection="1">
      <alignment horizontal="centerContinuous" vertical="center" shrinkToFit="1"/>
      <protection locked="0"/>
    </xf>
    <xf numFmtId="0" fontId="7" fillId="0" borderId="15" xfId="1" applyFont="1" applyBorder="1" applyAlignment="1" applyProtection="1">
      <alignment horizontal="centerContinuous" vertical="center" shrinkToFit="1"/>
      <protection locked="0"/>
    </xf>
    <xf numFmtId="0" fontId="20" fillId="0" borderId="16" xfId="1" applyFont="1" applyBorder="1" applyAlignment="1" applyProtection="1">
      <alignment horizontal="left" vertical="center"/>
      <protection locked="0"/>
    </xf>
    <xf numFmtId="0" fontId="44" fillId="2" borderId="57" xfId="1" applyFont="1" applyFill="1" applyBorder="1" applyProtection="1">
      <alignment vertical="center"/>
      <protection locked="0"/>
    </xf>
    <xf numFmtId="0" fontId="23" fillId="3" borderId="10" xfId="1" applyFont="1" applyFill="1" applyBorder="1" applyProtection="1">
      <alignment vertical="center"/>
      <protection locked="0"/>
    </xf>
    <xf numFmtId="0" fontId="17" fillId="3" borderId="81" xfId="1" applyFont="1" applyFill="1" applyBorder="1" applyAlignment="1" applyProtection="1">
      <alignment horizontal="center" vertical="center" wrapText="1"/>
      <protection locked="0"/>
    </xf>
    <xf numFmtId="0" fontId="45" fillId="3" borderId="73" xfId="1" applyFont="1" applyFill="1" applyBorder="1" applyAlignment="1" applyProtection="1">
      <alignment horizontal="left" vertical="center"/>
      <protection hidden="1"/>
    </xf>
    <xf numFmtId="0" fontId="20" fillId="14" borderId="5" xfId="1" applyFont="1" applyFill="1" applyBorder="1" applyAlignment="1" applyProtection="1">
      <alignment horizontal="left" vertical="center"/>
      <protection locked="0"/>
    </xf>
    <xf numFmtId="0" fontId="20" fillId="14" borderId="6" xfId="1" applyFont="1" applyFill="1" applyBorder="1" applyAlignment="1" applyProtection="1">
      <alignment horizontal="left" vertical="center"/>
      <protection locked="0"/>
    </xf>
    <xf numFmtId="0" fontId="20" fillId="14" borderId="7" xfId="1" applyFont="1" applyFill="1" applyBorder="1" applyAlignment="1" applyProtection="1">
      <alignment horizontal="left" vertical="center"/>
      <protection locked="0"/>
    </xf>
    <xf numFmtId="0" fontId="17" fillId="14" borderId="8" xfId="1" applyFont="1" applyFill="1" applyBorder="1" applyAlignment="1" applyProtection="1">
      <alignment horizontal="center" vertical="center"/>
      <protection locked="0"/>
    </xf>
    <xf numFmtId="0" fontId="23" fillId="14" borderId="0" xfId="1" applyFont="1" applyFill="1" applyAlignment="1" applyProtection="1">
      <alignment horizontal="left" vertical="top"/>
      <protection locked="0"/>
    </xf>
    <xf numFmtId="0" fontId="23" fillId="14" borderId="18" xfId="1" applyFont="1" applyFill="1" applyBorder="1" applyAlignment="1" applyProtection="1">
      <alignment horizontal="left" vertical="top"/>
      <protection locked="0"/>
    </xf>
    <xf numFmtId="0" fontId="21" fillId="14" borderId="86" xfId="1" applyFont="1" applyFill="1" applyBorder="1" applyAlignment="1" applyProtection="1">
      <alignment horizontal="center" vertical="center"/>
      <protection locked="0"/>
    </xf>
    <xf numFmtId="0" fontId="21" fillId="14" borderId="15" xfId="1" applyFont="1" applyFill="1" applyBorder="1" applyAlignment="1" applyProtection="1">
      <alignment horizontal="center" vertical="center"/>
      <protection locked="0"/>
    </xf>
    <xf numFmtId="0" fontId="21" fillId="14" borderId="16" xfId="1" applyFont="1" applyFill="1" applyBorder="1" applyAlignment="1" applyProtection="1">
      <alignment horizontal="center" vertical="center"/>
      <protection locked="0"/>
    </xf>
    <xf numFmtId="0" fontId="2" fillId="14" borderId="17" xfId="1" applyFont="1" applyFill="1" applyBorder="1" applyProtection="1">
      <alignment vertical="center"/>
      <protection locked="0"/>
    </xf>
    <xf numFmtId="0" fontId="2" fillId="14" borderId="15" xfId="1" applyFont="1" applyFill="1" applyBorder="1" applyProtection="1">
      <alignment vertical="center"/>
      <protection locked="0"/>
    </xf>
    <xf numFmtId="0" fontId="2" fillId="0" borderId="90" xfId="1" applyFont="1" applyBorder="1" applyProtection="1">
      <alignment vertical="center"/>
      <protection locked="0"/>
    </xf>
    <xf numFmtId="0" fontId="6" fillId="0" borderId="15" xfId="1" applyFont="1" applyBorder="1" applyAlignment="1" applyProtection="1">
      <alignment horizontal="left" vertical="center" wrapText="1"/>
      <protection locked="0"/>
    </xf>
    <xf numFmtId="0" fontId="6" fillId="0" borderId="88" xfId="1" applyFont="1" applyBorder="1" applyAlignment="1" applyProtection="1">
      <alignment horizontal="left" vertical="center" wrapText="1"/>
      <protection locked="0"/>
    </xf>
    <xf numFmtId="0" fontId="2" fillId="14" borderId="41" xfId="1" applyFont="1" applyFill="1" applyBorder="1" applyProtection="1">
      <alignment vertical="center"/>
      <protection locked="0"/>
    </xf>
    <xf numFmtId="0" fontId="25" fillId="0" borderId="0" xfId="1" applyFont="1" applyAlignment="1" applyProtection="1">
      <alignment horizontal="left" vertical="top" wrapText="1"/>
      <protection locked="0"/>
    </xf>
    <xf numFmtId="0" fontId="25" fillId="0" borderId="90" xfId="1" applyFont="1" applyBorder="1" applyAlignment="1" applyProtection="1">
      <alignment horizontal="left" vertical="top" wrapText="1"/>
      <protection locked="0"/>
    </xf>
    <xf numFmtId="0" fontId="25" fillId="0" borderId="0" xfId="1" applyFont="1" applyProtection="1">
      <alignment vertical="center"/>
      <protection locked="0"/>
    </xf>
    <xf numFmtId="0" fontId="20" fillId="2" borderId="28" xfId="1" applyFont="1" applyFill="1" applyBorder="1" applyProtection="1">
      <alignment vertical="center"/>
      <protection locked="0"/>
    </xf>
    <xf numFmtId="0" fontId="17" fillId="2" borderId="31" xfId="1" applyFont="1" applyFill="1" applyBorder="1" applyAlignment="1" applyProtection="1">
      <alignment horizontal="center" vertical="center"/>
      <protection locked="0"/>
    </xf>
    <xf numFmtId="0" fontId="20" fillId="2" borderId="43" xfId="1" applyFont="1" applyFill="1" applyBorder="1" applyAlignment="1" applyProtection="1">
      <alignment horizontal="center" vertical="center"/>
      <protection locked="0"/>
    </xf>
    <xf numFmtId="0" fontId="20" fillId="2" borderId="26" xfId="1" applyFont="1" applyFill="1" applyBorder="1" applyAlignment="1" applyProtection="1">
      <alignment horizontal="left" vertical="center"/>
      <protection locked="0"/>
    </xf>
    <xf numFmtId="0" fontId="20" fillId="2" borderId="12" xfId="1" applyFont="1" applyFill="1" applyBorder="1" applyAlignment="1" applyProtection="1">
      <alignment horizontal="left" vertical="center"/>
      <protection locked="0"/>
    </xf>
    <xf numFmtId="0" fontId="2" fillId="2" borderId="12" xfId="1" applyFont="1" applyFill="1" applyBorder="1" applyAlignment="1" applyProtection="1">
      <alignment horizontal="left" vertical="center" wrapText="1"/>
      <protection locked="0"/>
    </xf>
    <xf numFmtId="0" fontId="2" fillId="2" borderId="44" xfId="1" applyFont="1" applyFill="1" applyBorder="1" applyAlignment="1" applyProtection="1">
      <alignment horizontal="left" vertical="center" wrapText="1"/>
      <protection locked="0"/>
    </xf>
    <xf numFmtId="0" fontId="28" fillId="0" borderId="0" xfId="1" applyFont="1" applyAlignment="1" applyProtection="1">
      <alignment horizontal="center" vertical="center" wrapText="1"/>
      <protection locked="0"/>
    </xf>
    <xf numFmtId="0" fontId="28" fillId="0" borderId="0" xfId="1" applyFont="1" applyAlignment="1" applyProtection="1">
      <alignment horizontal="center" vertical="center"/>
      <protection locked="0"/>
    </xf>
    <xf numFmtId="0" fontId="28" fillId="0" borderId="0" xfId="1" applyFont="1" applyAlignment="1" applyProtection="1">
      <alignment horizontal="left" vertical="center"/>
      <protection locked="0"/>
    </xf>
    <xf numFmtId="0" fontId="23" fillId="0" borderId="11" xfId="1" applyFont="1" applyBorder="1" applyAlignment="1" applyProtection="1">
      <alignment horizontal="center" vertical="center"/>
      <protection locked="0"/>
    </xf>
    <xf numFmtId="0" fontId="23" fillId="0" borderId="12" xfId="1" applyFont="1" applyBorder="1" applyAlignment="1" applyProtection="1">
      <alignment horizontal="center" vertical="center"/>
      <protection locked="0"/>
    </xf>
    <xf numFmtId="0" fontId="23" fillId="0" borderId="19" xfId="1" applyFont="1" applyBorder="1" applyAlignment="1" applyProtection="1">
      <alignment horizontal="center" vertical="center"/>
      <protection locked="0"/>
    </xf>
    <xf numFmtId="0" fontId="20" fillId="10" borderId="64" xfId="1" applyFont="1" applyFill="1" applyBorder="1" applyAlignment="1" applyProtection="1">
      <alignment horizontal="left" vertical="center"/>
      <protection locked="0"/>
    </xf>
    <xf numFmtId="0" fontId="20" fillId="10" borderId="65" xfId="1" applyFont="1" applyFill="1" applyBorder="1" applyAlignment="1" applyProtection="1">
      <alignment horizontal="left" vertical="center"/>
      <protection locked="0"/>
    </xf>
    <xf numFmtId="0" fontId="28" fillId="2" borderId="10" xfId="1" applyFont="1" applyFill="1" applyBorder="1" applyAlignment="1" applyProtection="1">
      <alignment horizontal="center" vertical="center" wrapText="1"/>
      <protection locked="0"/>
    </xf>
    <xf numFmtId="0" fontId="28" fillId="2" borderId="45" xfId="1" applyFont="1" applyFill="1" applyBorder="1" applyAlignment="1" applyProtection="1">
      <alignment horizontal="center" vertical="center" wrapText="1"/>
      <protection locked="0"/>
    </xf>
    <xf numFmtId="0" fontId="28" fillId="2" borderId="8" xfId="1" applyFont="1" applyFill="1" applyBorder="1" applyAlignment="1" applyProtection="1">
      <alignment horizontal="center" vertical="center" wrapText="1"/>
      <protection locked="0"/>
    </xf>
    <xf numFmtId="0" fontId="28" fillId="2" borderId="46" xfId="1" applyFont="1" applyFill="1" applyBorder="1" applyAlignment="1" applyProtection="1">
      <alignment horizontal="center" vertical="center" wrapText="1"/>
      <protection locked="0"/>
    </xf>
    <xf numFmtId="0" fontId="28" fillId="2" borderId="17" xfId="1" applyFont="1" applyFill="1" applyBorder="1" applyAlignment="1" applyProtection="1">
      <alignment horizontal="center" vertical="center" wrapText="1"/>
      <protection locked="0"/>
    </xf>
    <xf numFmtId="0" fontId="28" fillId="2" borderId="47" xfId="1" applyFont="1" applyFill="1" applyBorder="1" applyAlignment="1" applyProtection="1">
      <alignment horizontal="center" vertical="center" wrapText="1"/>
      <protection locked="0"/>
    </xf>
    <xf numFmtId="0" fontId="23" fillId="3" borderId="38" xfId="1" applyFont="1" applyFill="1" applyBorder="1" applyAlignment="1" applyProtection="1">
      <alignment horizontal="left" vertical="top"/>
      <protection locked="0"/>
    </xf>
    <xf numFmtId="0" fontId="23" fillId="3" borderId="6" xfId="1" applyFont="1" applyFill="1" applyBorder="1" applyAlignment="1" applyProtection="1">
      <alignment horizontal="left" vertical="top"/>
      <protection locked="0"/>
    </xf>
    <xf numFmtId="0" fontId="23" fillId="3" borderId="37" xfId="1" applyFont="1" applyFill="1" applyBorder="1" applyAlignment="1" applyProtection="1">
      <alignment horizontal="left" vertical="top"/>
      <protection locked="0"/>
    </xf>
    <xf numFmtId="0" fontId="23" fillId="3" borderId="40" xfId="1" applyFont="1" applyFill="1" applyBorder="1" applyAlignment="1" applyProtection="1">
      <alignment horizontal="left" vertical="top"/>
      <protection locked="0"/>
    </xf>
    <xf numFmtId="0" fontId="23" fillId="3" borderId="0" xfId="1" applyFont="1" applyFill="1" applyAlignment="1" applyProtection="1">
      <alignment horizontal="left" vertical="top"/>
      <protection locked="0"/>
    </xf>
    <xf numFmtId="0" fontId="23" fillId="3" borderId="39" xfId="1" applyFont="1" applyFill="1" applyBorder="1" applyAlignment="1" applyProtection="1">
      <alignment horizontal="left" vertical="top"/>
      <protection locked="0"/>
    </xf>
    <xf numFmtId="0" fontId="23" fillId="3" borderId="86" xfId="1" applyFont="1" applyFill="1" applyBorder="1" applyAlignment="1" applyProtection="1">
      <alignment horizontal="left" vertical="top"/>
      <protection locked="0"/>
    </xf>
    <xf numFmtId="0" fontId="23" fillId="3" borderId="15" xfId="1" applyFont="1" applyFill="1" applyBorder="1" applyAlignment="1" applyProtection="1">
      <alignment horizontal="left" vertical="top"/>
      <protection locked="0"/>
    </xf>
    <xf numFmtId="0" fontId="23" fillId="3" borderId="91" xfId="1" applyFont="1" applyFill="1" applyBorder="1" applyAlignment="1" applyProtection="1">
      <alignment horizontal="left" vertical="top"/>
      <protection locked="0"/>
    </xf>
    <xf numFmtId="0" fontId="25" fillId="0" borderId="0" xfId="1" applyFont="1" applyAlignment="1" applyProtection="1">
      <alignment horizontal="left" vertical="top" wrapText="1"/>
      <protection locked="0"/>
    </xf>
    <xf numFmtId="0" fontId="25" fillId="0" borderId="90" xfId="1" applyFont="1" applyBorder="1" applyAlignment="1" applyProtection="1">
      <alignment horizontal="left" vertical="top" wrapText="1"/>
      <protection locked="0"/>
    </xf>
    <xf numFmtId="0" fontId="25" fillId="0" borderId="30" xfId="1" applyFont="1" applyBorder="1" applyAlignment="1" applyProtection="1">
      <alignment horizontal="left" vertical="top" wrapText="1"/>
      <protection locked="0"/>
    </xf>
    <xf numFmtId="0" fontId="23" fillId="3" borderId="74" xfId="1" applyFont="1" applyFill="1" applyBorder="1" applyAlignment="1" applyProtection="1">
      <alignment horizontal="left" vertical="center"/>
      <protection locked="0" hidden="1"/>
    </xf>
    <xf numFmtId="0" fontId="23" fillId="3" borderId="6" xfId="1" applyFont="1" applyFill="1" applyBorder="1" applyAlignment="1" applyProtection="1">
      <alignment horizontal="center" vertical="center"/>
      <protection locked="0"/>
    </xf>
    <xf numFmtId="0" fontId="23" fillId="3" borderId="15" xfId="1" applyFont="1" applyFill="1" applyBorder="1" applyAlignment="1" applyProtection="1">
      <alignment horizontal="center" vertical="center"/>
      <protection locked="0"/>
    </xf>
    <xf numFmtId="0" fontId="20" fillId="2" borderId="10" xfId="1" applyFont="1" applyFill="1" applyBorder="1" applyAlignment="1" applyProtection="1">
      <alignment horizontal="center" vertical="center"/>
      <protection locked="0"/>
    </xf>
    <xf numFmtId="0" fontId="20" fillId="2" borderId="7" xfId="1" applyFont="1" applyFill="1" applyBorder="1" applyAlignment="1" applyProtection="1">
      <alignment horizontal="center" vertical="center"/>
      <protection locked="0"/>
    </xf>
    <xf numFmtId="0" fontId="20" fillId="2" borderId="17" xfId="1" applyFont="1" applyFill="1" applyBorder="1" applyAlignment="1" applyProtection="1">
      <alignment horizontal="center" vertical="center"/>
      <protection locked="0"/>
    </xf>
    <xf numFmtId="0" fontId="20" fillId="2" borderId="16" xfId="1" applyFont="1" applyFill="1" applyBorder="1" applyAlignment="1" applyProtection="1">
      <alignment horizontal="center" vertical="center"/>
      <protection locked="0"/>
    </xf>
    <xf numFmtId="0" fontId="25" fillId="0" borderId="40" xfId="1" applyFont="1" applyBorder="1" applyAlignment="1" applyProtection="1">
      <alignment horizontal="left" vertical="top" wrapText="1"/>
      <protection locked="0"/>
    </xf>
    <xf numFmtId="49" fontId="23" fillId="3" borderId="6" xfId="1" applyNumberFormat="1" applyFont="1" applyFill="1" applyBorder="1" applyAlignment="1" applyProtection="1">
      <alignment horizontal="left" vertical="center"/>
      <protection locked="0"/>
    </xf>
    <xf numFmtId="49" fontId="23" fillId="3" borderId="42" xfId="1" applyNumberFormat="1" applyFont="1" applyFill="1" applyBorder="1" applyAlignment="1" applyProtection="1">
      <alignment horizontal="left" vertical="center"/>
      <protection locked="0"/>
    </xf>
    <xf numFmtId="49" fontId="23" fillId="3" borderId="1" xfId="1" applyNumberFormat="1" applyFont="1" applyFill="1" applyBorder="1" applyAlignment="1" applyProtection="1">
      <alignment horizontal="left" vertical="center"/>
      <protection locked="0"/>
    </xf>
    <xf numFmtId="49" fontId="23" fillId="3" borderId="34" xfId="1" applyNumberFormat="1" applyFont="1" applyFill="1" applyBorder="1" applyAlignment="1" applyProtection="1">
      <alignment horizontal="left" vertical="center"/>
      <protection locked="0"/>
    </xf>
    <xf numFmtId="0" fontId="34" fillId="2" borderId="54" xfId="1" applyFont="1" applyFill="1" applyBorder="1" applyAlignment="1" applyProtection="1">
      <alignment horizontal="center" vertical="center" wrapText="1"/>
      <protection locked="0"/>
    </xf>
    <xf numFmtId="0" fontId="34" fillId="2" borderId="87" xfId="1" applyFont="1" applyFill="1" applyBorder="1" applyAlignment="1" applyProtection="1">
      <alignment horizontal="center" vertical="center" wrapText="1"/>
      <protection locked="0"/>
    </xf>
    <xf numFmtId="0" fontId="34" fillId="2" borderId="15" xfId="1" applyFont="1" applyFill="1" applyBorder="1" applyAlignment="1" applyProtection="1">
      <alignment horizontal="center" vertical="center" wrapText="1"/>
      <protection locked="0"/>
    </xf>
    <xf numFmtId="0" fontId="34" fillId="2" borderId="88" xfId="1" applyFont="1" applyFill="1" applyBorder="1" applyAlignment="1" applyProtection="1">
      <alignment horizontal="center" vertical="center" wrapText="1"/>
      <protection locked="0"/>
    </xf>
    <xf numFmtId="0" fontId="20" fillId="2" borderId="35" xfId="1" applyFont="1" applyFill="1" applyBorder="1" applyAlignment="1" applyProtection="1">
      <alignment horizontal="left" vertical="center"/>
      <protection locked="0"/>
    </xf>
    <xf numFmtId="0" fontId="20" fillId="2" borderId="29" xfId="1" applyFont="1" applyFill="1" applyBorder="1" applyAlignment="1" applyProtection="1">
      <alignment horizontal="left" vertical="center"/>
      <protection locked="0"/>
    </xf>
    <xf numFmtId="0" fontId="20" fillId="2" borderId="36" xfId="1" applyFont="1" applyFill="1" applyBorder="1" applyAlignment="1" applyProtection="1">
      <alignment horizontal="left" vertical="center"/>
      <protection locked="0"/>
    </xf>
    <xf numFmtId="0" fontId="25" fillId="0" borderId="38" xfId="1" applyFont="1" applyBorder="1" applyAlignment="1" applyProtection="1">
      <alignment horizontal="left" wrapText="1"/>
      <protection locked="0"/>
    </xf>
    <xf numFmtId="0" fontId="25" fillId="0" borderId="6" xfId="1" applyFont="1" applyBorder="1" applyAlignment="1" applyProtection="1">
      <alignment horizontal="left" wrapText="1"/>
      <protection locked="0"/>
    </xf>
    <xf numFmtId="0" fontId="25" fillId="0" borderId="89" xfId="1" applyFont="1" applyBorder="1" applyAlignment="1" applyProtection="1">
      <alignment horizontal="left" wrapText="1"/>
      <protection locked="0"/>
    </xf>
    <xf numFmtId="0" fontId="23" fillId="3" borderId="5" xfId="1" applyFont="1" applyFill="1" applyBorder="1" applyAlignment="1" applyProtection="1">
      <alignment horizontal="left" vertical="top" wrapText="1"/>
      <protection locked="0"/>
    </xf>
    <xf numFmtId="0" fontId="23" fillId="3" borderId="6" xfId="1" applyFont="1" applyFill="1" applyBorder="1" applyAlignment="1" applyProtection="1">
      <alignment horizontal="left" vertical="top" wrapText="1"/>
      <protection locked="0"/>
    </xf>
    <xf numFmtId="0" fontId="23" fillId="3" borderId="37" xfId="1" applyFont="1" applyFill="1" applyBorder="1" applyAlignment="1" applyProtection="1">
      <alignment horizontal="left" vertical="top" wrapText="1"/>
      <protection locked="0"/>
    </xf>
    <xf numFmtId="0" fontId="23" fillId="3" borderId="30" xfId="1" applyFont="1" applyFill="1" applyBorder="1" applyAlignment="1" applyProtection="1">
      <alignment horizontal="left" vertical="top" wrapText="1"/>
      <protection locked="0"/>
    </xf>
    <xf numFmtId="0" fontId="23" fillId="3" borderId="0" xfId="1" applyFont="1" applyFill="1" applyAlignment="1" applyProtection="1">
      <alignment horizontal="left" vertical="top" wrapText="1"/>
      <protection locked="0"/>
    </xf>
    <xf numFmtId="0" fontId="23" fillId="3" borderId="39" xfId="1" applyFont="1" applyFill="1" applyBorder="1" applyAlignment="1" applyProtection="1">
      <alignment horizontal="left" vertical="top" wrapText="1"/>
      <protection locked="0"/>
    </xf>
    <xf numFmtId="0" fontId="20" fillId="2" borderId="32" xfId="1" applyFont="1" applyFill="1" applyBorder="1" applyAlignment="1" applyProtection="1">
      <alignment horizontal="center" vertical="center"/>
      <protection locked="0"/>
    </xf>
    <xf numFmtId="0" fontId="20" fillId="2" borderId="12" xfId="1" applyFont="1" applyFill="1" applyBorder="1" applyAlignment="1" applyProtection="1">
      <alignment horizontal="center" vertical="center"/>
      <protection locked="0"/>
    </xf>
    <xf numFmtId="49" fontId="42" fillId="3" borderId="79" xfId="1" applyNumberFormat="1" applyFont="1" applyFill="1" applyBorder="1" applyAlignment="1" applyProtection="1">
      <alignment horizontal="center" vertical="center" shrinkToFit="1"/>
      <protection locked="0" hidden="1"/>
    </xf>
    <xf numFmtId="49" fontId="42" fillId="3" borderId="80" xfId="1" applyNumberFormat="1" applyFont="1" applyFill="1" applyBorder="1" applyAlignment="1" applyProtection="1">
      <alignment horizontal="center" vertical="center" shrinkToFit="1"/>
      <protection locked="0" hidden="1"/>
    </xf>
    <xf numFmtId="0" fontId="43" fillId="3" borderId="84" xfId="1" applyFont="1" applyFill="1" applyBorder="1" applyAlignment="1" applyProtection="1">
      <alignment horizontal="center" vertical="center" wrapText="1" shrinkToFit="1"/>
      <protection hidden="1"/>
    </xf>
    <xf numFmtId="0" fontId="43" fillId="3" borderId="85" xfId="1" applyFont="1" applyFill="1" applyBorder="1" applyAlignment="1" applyProtection="1">
      <alignment horizontal="center" vertical="center" wrapText="1" shrinkToFit="1"/>
      <protection hidden="1"/>
    </xf>
    <xf numFmtId="49" fontId="23" fillId="3" borderId="48" xfId="1" applyNumberFormat="1" applyFont="1" applyFill="1" applyBorder="1" applyAlignment="1" applyProtection="1">
      <alignment horizontal="center" vertical="center"/>
      <protection locked="0"/>
    </xf>
    <xf numFmtId="49" fontId="23" fillId="3" borderId="6" xfId="1" applyNumberFormat="1" applyFont="1" applyFill="1" applyBorder="1" applyAlignment="1" applyProtection="1">
      <alignment horizontal="center" vertical="center"/>
      <protection locked="0"/>
    </xf>
    <xf numFmtId="0" fontId="20" fillId="2" borderId="27" xfId="1" applyFont="1" applyFill="1" applyBorder="1" applyAlignment="1" applyProtection="1">
      <alignment horizontal="left" vertical="center"/>
      <protection locked="0"/>
    </xf>
    <xf numFmtId="0" fontId="19" fillId="0" borderId="0" xfId="1" applyFont="1" applyAlignment="1" applyProtection="1">
      <alignment horizontal="right" vertical="center" wrapText="1"/>
      <protection locked="0"/>
    </xf>
    <xf numFmtId="0" fontId="19" fillId="0" borderId="0" xfId="1" applyFont="1" applyAlignment="1" applyProtection="1">
      <alignment horizontal="right" vertical="center"/>
      <protection locked="0"/>
    </xf>
    <xf numFmtId="0" fontId="5" fillId="0" borderId="1" xfId="1" applyFont="1" applyBorder="1" applyAlignment="1" applyProtection="1">
      <alignment horizontal="right" vertical="center"/>
      <protection locked="0"/>
    </xf>
    <xf numFmtId="0" fontId="20" fillId="2" borderId="17" xfId="1" applyFont="1" applyFill="1" applyBorder="1" applyProtection="1">
      <alignment vertical="center"/>
      <protection locked="0"/>
    </xf>
    <xf numFmtId="0" fontId="20" fillId="2" borderId="15" xfId="1" applyFont="1" applyFill="1" applyBorder="1" applyProtection="1">
      <alignment vertical="center"/>
      <protection locked="0"/>
    </xf>
    <xf numFmtId="0" fontId="20" fillId="2" borderId="41" xfId="1" applyFont="1" applyFill="1" applyBorder="1" applyProtection="1">
      <alignment vertical="center"/>
      <protection locked="0"/>
    </xf>
    <xf numFmtId="0" fontId="23" fillId="3" borderId="5" xfId="1" applyFont="1" applyFill="1" applyBorder="1" applyAlignment="1" applyProtection="1">
      <alignment horizontal="left" vertical="center"/>
      <protection locked="0"/>
    </xf>
    <xf numFmtId="0" fontId="23" fillId="3" borderId="6" xfId="1" applyFont="1" applyFill="1" applyBorder="1" applyAlignment="1" applyProtection="1">
      <alignment horizontal="left" vertical="center"/>
      <protection locked="0"/>
    </xf>
    <xf numFmtId="0" fontId="23" fillId="3" borderId="7" xfId="1" applyFont="1" applyFill="1" applyBorder="1" applyAlignment="1" applyProtection="1">
      <alignment horizontal="left" vertical="center"/>
      <protection locked="0"/>
    </xf>
    <xf numFmtId="0" fontId="23" fillId="3" borderId="14" xfId="1" applyFont="1" applyFill="1" applyBorder="1" applyAlignment="1" applyProtection="1">
      <alignment horizontal="left" vertical="center"/>
      <protection locked="0"/>
    </xf>
    <xf numFmtId="0" fontId="23" fillId="3" borderId="15" xfId="1" applyFont="1" applyFill="1" applyBorder="1" applyAlignment="1" applyProtection="1">
      <alignment horizontal="left" vertical="center"/>
      <protection locked="0"/>
    </xf>
    <xf numFmtId="0" fontId="23" fillId="3" borderId="16" xfId="1" applyFont="1" applyFill="1" applyBorder="1" applyAlignment="1" applyProtection="1">
      <alignment horizontal="left" vertical="center"/>
      <protection locked="0"/>
    </xf>
    <xf numFmtId="0" fontId="25" fillId="0" borderId="6" xfId="1" applyFont="1" applyBorder="1" applyAlignment="1" applyProtection="1">
      <alignment horizontal="center" vertical="center"/>
      <protection locked="0"/>
    </xf>
    <xf numFmtId="0" fontId="25" fillId="0" borderId="15" xfId="1" applyFont="1" applyBorder="1" applyAlignment="1" applyProtection="1">
      <alignment horizontal="center" vertical="center"/>
      <protection locked="0"/>
    </xf>
    <xf numFmtId="0" fontId="18" fillId="2" borderId="53" xfId="1" applyFont="1" applyFill="1" applyBorder="1" applyAlignment="1" applyProtection="1">
      <alignment horizontal="left" vertical="center"/>
      <protection locked="0"/>
    </xf>
    <xf numFmtId="0" fontId="18" fillId="2" borderId="54" xfId="1" applyFont="1" applyFill="1" applyBorder="1" applyAlignment="1" applyProtection="1">
      <alignment horizontal="left" vertical="center"/>
      <protection locked="0"/>
    </xf>
    <xf numFmtId="0" fontId="18" fillId="2" borderId="55" xfId="1" applyFont="1" applyFill="1" applyBorder="1" applyAlignment="1" applyProtection="1">
      <alignment horizontal="left" vertical="center"/>
      <protection locked="0"/>
    </xf>
    <xf numFmtId="0" fontId="18" fillId="2" borderId="3" xfId="1" applyFont="1" applyFill="1" applyBorder="1" applyAlignment="1" applyProtection="1">
      <alignment horizontal="left" vertical="center"/>
      <protection locked="0"/>
    </xf>
    <xf numFmtId="0" fontId="18" fillId="2" borderId="2" xfId="1" applyFont="1" applyFill="1" applyBorder="1" applyAlignment="1" applyProtection="1">
      <alignment horizontal="left" vertical="center"/>
      <protection locked="0"/>
    </xf>
    <xf numFmtId="0" fontId="18" fillId="2" borderId="4" xfId="1" applyFont="1" applyFill="1" applyBorder="1" applyAlignment="1" applyProtection="1">
      <alignment horizontal="left" vertical="center"/>
      <protection locked="0"/>
    </xf>
    <xf numFmtId="0" fontId="23" fillId="3" borderId="10" xfId="1" applyFont="1" applyFill="1" applyBorder="1" applyAlignment="1" applyProtection="1">
      <alignment horizontal="left" vertical="center" wrapText="1"/>
      <protection locked="0"/>
    </xf>
    <xf numFmtId="0" fontId="23" fillId="3" borderId="6" xfId="1" applyFont="1" applyFill="1" applyBorder="1" applyAlignment="1" applyProtection="1">
      <alignment horizontal="left" vertical="center" wrapText="1"/>
      <protection locked="0"/>
    </xf>
    <xf numFmtId="0" fontId="23" fillId="3" borderId="17" xfId="1" applyFont="1" applyFill="1" applyBorder="1" applyAlignment="1" applyProtection="1">
      <alignment horizontal="left" vertical="center" wrapText="1"/>
      <protection locked="0"/>
    </xf>
    <xf numFmtId="0" fontId="23" fillId="3" borderId="15" xfId="1" applyFont="1" applyFill="1" applyBorder="1" applyAlignment="1" applyProtection="1">
      <alignment horizontal="left" vertical="center" wrapText="1"/>
      <protection locked="0"/>
    </xf>
    <xf numFmtId="0" fontId="23" fillId="3" borderId="10" xfId="1" applyFont="1" applyFill="1" applyBorder="1" applyAlignment="1" applyProtection="1">
      <alignment horizontal="left" vertical="center"/>
      <protection locked="0"/>
    </xf>
    <xf numFmtId="0" fontId="23" fillId="3" borderId="17" xfId="1" applyFont="1" applyFill="1" applyBorder="1" applyAlignment="1" applyProtection="1">
      <alignment horizontal="left" vertical="center"/>
      <protection locked="0"/>
    </xf>
    <xf numFmtId="0" fontId="23" fillId="3" borderId="66" xfId="1" applyFont="1" applyFill="1" applyBorder="1" applyAlignment="1" applyProtection="1">
      <alignment horizontal="left" vertical="center"/>
      <protection locked="0"/>
    </xf>
    <xf numFmtId="0" fontId="23" fillId="3" borderId="24" xfId="1" applyFont="1" applyFill="1" applyBorder="1" applyAlignment="1" applyProtection="1">
      <alignment horizontal="left" vertical="center"/>
      <protection locked="0"/>
    </xf>
    <xf numFmtId="0" fontId="31" fillId="0" borderId="71" xfId="1" applyFont="1" applyBorder="1" applyAlignment="1" applyProtection="1">
      <alignment horizontal="right" vertical="center"/>
      <protection locked="0"/>
    </xf>
    <xf numFmtId="0" fontId="23" fillId="3" borderId="82" xfId="1" applyFont="1" applyFill="1" applyBorder="1" applyAlignment="1" applyProtection="1">
      <alignment horizontal="center" vertical="center"/>
      <protection locked="0"/>
    </xf>
    <xf numFmtId="0" fontId="23" fillId="3" borderId="42" xfId="1" applyFont="1" applyFill="1" applyBorder="1" applyAlignment="1" applyProtection="1">
      <alignment horizontal="center" vertical="center"/>
      <protection locked="0"/>
    </xf>
    <xf numFmtId="0" fontId="23" fillId="3" borderId="83" xfId="1" applyFont="1" applyFill="1" applyBorder="1" applyAlignment="1" applyProtection="1">
      <alignment horizontal="center" vertical="center"/>
      <protection locked="0"/>
    </xf>
    <xf numFmtId="176" fontId="21" fillId="0" borderId="71" xfId="1" applyNumberFormat="1" applyFont="1" applyBorder="1" applyAlignment="1" applyProtection="1">
      <alignment horizontal="center" vertical="center"/>
      <protection locked="0"/>
    </xf>
    <xf numFmtId="0" fontId="17" fillId="2" borderId="26" xfId="1" applyFont="1" applyFill="1" applyBorder="1" applyAlignment="1" applyProtection="1">
      <alignment horizontal="left" vertical="center"/>
      <protection locked="0"/>
    </xf>
    <xf numFmtId="0" fontId="23" fillId="3" borderId="5" xfId="1" applyFont="1" applyFill="1" applyBorder="1" applyAlignment="1" applyProtection="1">
      <alignment horizontal="center" vertical="center"/>
      <protection locked="0"/>
    </xf>
    <xf numFmtId="0" fontId="23" fillId="3" borderId="30" xfId="1" applyFont="1" applyFill="1" applyBorder="1" applyAlignment="1" applyProtection="1">
      <alignment horizontal="center" vertical="center"/>
      <protection locked="0"/>
    </xf>
    <xf numFmtId="0" fontId="23" fillId="3" borderId="0" xfId="1" applyFont="1" applyFill="1" applyAlignment="1" applyProtection="1">
      <alignment horizontal="center" vertical="center"/>
      <protection locked="0"/>
    </xf>
    <xf numFmtId="0" fontId="23" fillId="3" borderId="14" xfId="1" applyFont="1" applyFill="1" applyBorder="1" applyAlignment="1" applyProtection="1">
      <alignment horizontal="center" vertical="center"/>
      <protection locked="0"/>
    </xf>
    <xf numFmtId="49" fontId="43" fillId="3" borderId="6" xfId="1" applyNumberFormat="1" applyFont="1" applyFill="1" applyBorder="1" applyProtection="1">
      <alignment vertical="center"/>
      <protection locked="0"/>
    </xf>
    <xf numFmtId="49" fontId="43" fillId="3" borderId="7" xfId="1" applyNumberFormat="1" applyFont="1" applyFill="1" applyBorder="1" applyProtection="1">
      <alignment vertical="center"/>
      <protection locked="0"/>
    </xf>
    <xf numFmtId="0" fontId="23" fillId="3" borderId="0" xfId="1" applyFont="1" applyFill="1" applyAlignment="1" applyProtection="1">
      <alignment vertical="center" wrapText="1"/>
      <protection locked="0"/>
    </xf>
    <xf numFmtId="0" fontId="23" fillId="3" borderId="9" xfId="1" applyFont="1" applyFill="1" applyBorder="1" applyAlignment="1" applyProtection="1">
      <alignment vertical="center" wrapText="1"/>
      <protection locked="0"/>
    </xf>
    <xf numFmtId="0" fontId="23" fillId="3" borderId="68" xfId="1" applyFont="1" applyFill="1" applyBorder="1" applyAlignment="1" applyProtection="1">
      <alignment horizontal="left" vertical="top"/>
      <protection locked="0"/>
    </xf>
    <xf numFmtId="0" fontId="23" fillId="3" borderId="69" xfId="1" applyFont="1" applyFill="1" applyBorder="1" applyAlignment="1" applyProtection="1">
      <alignment horizontal="left" vertical="top"/>
      <protection locked="0"/>
    </xf>
    <xf numFmtId="0" fontId="23" fillId="3" borderId="41" xfId="1" applyFont="1" applyFill="1" applyBorder="1" applyAlignment="1" applyProtection="1">
      <alignment horizontal="left" vertical="top"/>
      <protection locked="0"/>
    </xf>
    <xf numFmtId="0" fontId="20" fillId="0" borderId="67" xfId="1" applyFont="1" applyBorder="1" applyAlignment="1" applyProtection="1">
      <alignment horizontal="center" vertical="center" wrapText="1"/>
      <protection locked="0"/>
    </xf>
    <xf numFmtId="0" fontId="20" fillId="0" borderId="17" xfId="1" applyFont="1" applyBorder="1" applyAlignment="1" applyProtection="1">
      <alignment horizontal="center" vertical="center" wrapText="1"/>
      <protection locked="0"/>
    </xf>
    <xf numFmtId="0" fontId="23" fillId="3" borderId="42" xfId="1" applyFont="1" applyFill="1" applyBorder="1" applyAlignment="1" applyProtection="1">
      <alignment horizontal="left" vertical="top"/>
      <protection locked="0"/>
    </xf>
    <xf numFmtId="0" fontId="23" fillId="3" borderId="18" xfId="1" applyFont="1" applyFill="1" applyBorder="1" applyAlignment="1" applyProtection="1">
      <alignment horizontal="left" vertical="top"/>
      <protection locked="0"/>
    </xf>
    <xf numFmtId="0" fontId="17" fillId="0" borderId="10" xfId="1" applyFont="1" applyBorder="1" applyAlignment="1" applyProtection="1">
      <alignment horizontal="center" vertical="center"/>
      <protection locked="0"/>
    </xf>
    <xf numFmtId="0" fontId="17" fillId="0" borderId="8" xfId="1" applyFont="1" applyBorder="1" applyAlignment="1" applyProtection="1">
      <alignment horizontal="center" vertical="center"/>
      <protection locked="0"/>
    </xf>
    <xf numFmtId="49" fontId="23" fillId="3" borderId="12" xfId="1" applyNumberFormat="1" applyFont="1" applyFill="1" applyBorder="1" applyAlignment="1" applyProtection="1">
      <alignment horizontal="left" vertical="center"/>
      <protection locked="0"/>
    </xf>
    <xf numFmtId="49" fontId="23" fillId="3" borderId="13" xfId="1" applyNumberFormat="1" applyFont="1" applyFill="1" applyBorder="1" applyAlignment="1" applyProtection="1">
      <alignment horizontal="left" vertical="center"/>
      <protection locked="0"/>
    </xf>
    <xf numFmtId="0" fontId="20" fillId="2" borderId="10" xfId="1" applyFont="1" applyFill="1" applyBorder="1" applyAlignment="1" applyProtection="1">
      <alignment horizontal="left" vertical="center"/>
      <protection locked="0"/>
    </xf>
    <xf numFmtId="0" fontId="20" fillId="2" borderId="6" xfId="1" applyFont="1" applyFill="1" applyBorder="1" applyAlignment="1" applyProtection="1">
      <alignment horizontal="left" vertical="center"/>
      <protection locked="0"/>
    </xf>
    <xf numFmtId="0" fontId="20" fillId="2" borderId="7" xfId="1" applyFont="1" applyFill="1" applyBorder="1" applyAlignment="1" applyProtection="1">
      <alignment horizontal="left" vertical="center"/>
      <protection locked="0"/>
    </xf>
    <xf numFmtId="49" fontId="23" fillId="3" borderId="21" xfId="1" applyNumberFormat="1" applyFont="1" applyFill="1" applyBorder="1" applyAlignment="1" applyProtection="1">
      <alignment horizontal="left" vertical="center"/>
      <protection locked="0"/>
    </xf>
    <xf numFmtId="49" fontId="23" fillId="3" borderId="22" xfId="1" applyNumberFormat="1" applyFont="1" applyFill="1" applyBorder="1" applyAlignment="1" applyProtection="1">
      <alignment horizontal="left" vertical="center"/>
      <protection locked="0"/>
    </xf>
    <xf numFmtId="49" fontId="23" fillId="3" borderId="24" xfId="1" applyNumberFormat="1" applyFont="1" applyFill="1" applyBorder="1" applyAlignment="1" applyProtection="1">
      <alignment horizontal="left" vertical="center"/>
      <protection locked="0"/>
    </xf>
    <xf numFmtId="49" fontId="23" fillId="3" borderId="25" xfId="1" applyNumberFormat="1" applyFont="1" applyFill="1" applyBorder="1" applyAlignment="1" applyProtection="1">
      <alignment horizontal="left" vertical="center"/>
      <protection locked="0"/>
    </xf>
  </cellXfs>
  <cellStyles count="4">
    <cellStyle name="標準" xfId="0" builtinId="0"/>
    <cellStyle name="標準 2" xfId="1" xr:uid="{7CD7F8B4-F3B4-436E-AB4F-12F4FB0BAD42}"/>
    <cellStyle name="標準 3" xfId="2" xr:uid="{4C7658AA-D150-4E10-B936-F607EEA83ABA}"/>
    <cellStyle name="標準 4" xfId="3" xr:uid="{DD2ECB0A-4EA9-4653-8C4A-BBBC4A503735}"/>
  </cellStyles>
  <dxfs count="11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7" tint="0.79998168889431442"/>
        </patternFill>
      </fill>
    </dxf>
    <dxf>
      <border>
        <left style="thin">
          <color theme="0" tint="-0.499984740745262"/>
        </left>
        <right style="thin">
          <color theme="0" tint="-0.499984740745262"/>
        </right>
        <top/>
        <bottom style="thin">
          <color theme="0" tint="-0.499984740745262"/>
        </bottom>
        <vertical/>
        <horizontal/>
      </border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7" tint="0.79998168889431442"/>
        </patternFill>
      </fill>
    </dxf>
    <dxf>
      <font>
        <color rgb="FFFFFFCC"/>
      </font>
      <fill>
        <patternFill>
          <bgColor rgb="FFFFFFCC"/>
        </patternFill>
      </fill>
    </dxf>
    <dxf>
      <font>
        <strike/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4.9989318521683403E-2"/>
        </patternFill>
      </fill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ill>
        <patternFill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eiryo UI"/>
        <family val="3"/>
        <charset val="128"/>
        <scheme val="none"/>
      </font>
      <numFmt numFmtId="19" formatCode="yyyy/m/d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numFmt numFmtId="19" formatCode="yyyy/m/d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Meiryo UI"/>
        <family val="3"/>
        <charset val="128"/>
        <scheme val="none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W$2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W$25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W$7" lockText="1" noThreeD="1"/>
</file>

<file path=xl/ctrlProps/ctrlProp2.xml><?xml version="1.0" encoding="utf-8"?>
<formControlPr xmlns="http://schemas.microsoft.com/office/spreadsheetml/2009/9/main" objectType="Radio" checked="Checked" firstButton="1" fmlaLink="$W$3" lockText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W$18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W$35" lockText="1" noThreeD="1"/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246576</xdr:colOff>
      <xdr:row>2</xdr:row>
      <xdr:rowOff>222347</xdr:rowOff>
    </xdr:from>
    <xdr:ext cx="1115113" cy="30405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19296" y="222347"/>
          <a:ext cx="1115113" cy="3040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latin typeface="Meiryo UI" panose="020B0604030504040204" pitchFamily="50" charset="-128"/>
              <a:ea typeface="Meiryo UI" panose="020B0604030504040204" pitchFamily="50" charset="-128"/>
            </a:rPr>
            <a:t>人体　　　　　</a:t>
          </a:r>
          <a:r>
            <a:rPr kumimoji="1" lang="en-US" altLang="ja-JP" sz="1000">
              <a:latin typeface="Meiryo UI" panose="020B0604030504040204" pitchFamily="50" charset="-128"/>
              <a:ea typeface="Meiryo UI" panose="020B0604030504040204" pitchFamily="50" charset="-128"/>
            </a:rPr>
            <a:t>VET</a:t>
          </a:r>
          <a:endParaRPr kumimoji="1" lang="ja-JP" altLang="en-US" sz="10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 fPrint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82550</xdr:colOff>
          <xdr:row>2</xdr:row>
          <xdr:rowOff>101600</xdr:rowOff>
        </xdr:from>
        <xdr:to>
          <xdr:col>3</xdr:col>
          <xdr:colOff>444500</xdr:colOff>
          <xdr:row>2</xdr:row>
          <xdr:rowOff>654050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127000</xdr:colOff>
          <xdr:row>2</xdr:row>
          <xdr:rowOff>158750</xdr:rowOff>
        </xdr:from>
        <xdr:to>
          <xdr:col>2</xdr:col>
          <xdr:colOff>31750</xdr:colOff>
          <xdr:row>2</xdr:row>
          <xdr:rowOff>622300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107950</xdr:colOff>
          <xdr:row>2</xdr:row>
          <xdr:rowOff>158750</xdr:rowOff>
        </xdr:from>
        <xdr:to>
          <xdr:col>3</xdr:col>
          <xdr:colOff>279400</xdr:colOff>
          <xdr:row>2</xdr:row>
          <xdr:rowOff>622300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</xdr:colOff>
          <xdr:row>22</xdr:row>
          <xdr:rowOff>0</xdr:rowOff>
        </xdr:from>
        <xdr:to>
          <xdr:col>16</xdr:col>
          <xdr:colOff>0</xdr:colOff>
          <xdr:row>23</xdr:row>
          <xdr:rowOff>0</xdr:rowOff>
        </xdr:to>
        <xdr:sp macro="" textlink="">
          <xdr:nvSpPr>
            <xdr:cNvPr id="1140" name="Group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628650</xdr:colOff>
          <xdr:row>22</xdr:row>
          <xdr:rowOff>19050</xdr:rowOff>
        </xdr:from>
        <xdr:to>
          <xdr:col>4</xdr:col>
          <xdr:colOff>234950</xdr:colOff>
          <xdr:row>22</xdr:row>
          <xdr:rowOff>209550</xdr:rowOff>
        </xdr:to>
        <xdr:sp macro="" textlink="">
          <xdr:nvSpPr>
            <xdr:cNvPr id="1141" name="Option Button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635000</xdr:colOff>
          <xdr:row>22</xdr:row>
          <xdr:rowOff>6350</xdr:rowOff>
        </xdr:from>
        <xdr:to>
          <xdr:col>6</xdr:col>
          <xdr:colOff>177800</xdr:colOff>
          <xdr:row>22</xdr:row>
          <xdr:rowOff>222250</xdr:rowOff>
        </xdr:to>
        <xdr:sp macro="" textlink="">
          <xdr:nvSpPr>
            <xdr:cNvPr id="1142" name="Option Button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781050</xdr:colOff>
          <xdr:row>22</xdr:row>
          <xdr:rowOff>19050</xdr:rowOff>
        </xdr:from>
        <xdr:to>
          <xdr:col>9</xdr:col>
          <xdr:colOff>184150</xdr:colOff>
          <xdr:row>23</xdr:row>
          <xdr:rowOff>0</xdr:rowOff>
        </xdr:to>
        <xdr:sp macro="" textlink="">
          <xdr:nvSpPr>
            <xdr:cNvPr id="1143" name="Option Button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82550</xdr:colOff>
          <xdr:row>29</xdr:row>
          <xdr:rowOff>6350</xdr:rowOff>
        </xdr:from>
        <xdr:to>
          <xdr:col>16</xdr:col>
          <xdr:colOff>6350</xdr:colOff>
          <xdr:row>30</xdr:row>
          <xdr:rowOff>0</xdr:rowOff>
        </xdr:to>
        <xdr:sp macro="" textlink="">
          <xdr:nvSpPr>
            <xdr:cNvPr id="1144" name="Group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292100</xdr:colOff>
          <xdr:row>28</xdr:row>
          <xdr:rowOff>171450</xdr:rowOff>
        </xdr:from>
        <xdr:to>
          <xdr:col>3</xdr:col>
          <xdr:colOff>101600</xdr:colOff>
          <xdr:row>30</xdr:row>
          <xdr:rowOff>50800</xdr:rowOff>
        </xdr:to>
        <xdr:sp macro="" textlink="">
          <xdr:nvSpPr>
            <xdr:cNvPr id="1145" name="Option Button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222250</xdr:colOff>
          <xdr:row>28</xdr:row>
          <xdr:rowOff>184150</xdr:rowOff>
        </xdr:from>
        <xdr:to>
          <xdr:col>5</xdr:col>
          <xdr:colOff>50800</xdr:colOff>
          <xdr:row>30</xdr:row>
          <xdr:rowOff>25400</xdr:rowOff>
        </xdr:to>
        <xdr:sp macro="" textlink="">
          <xdr:nvSpPr>
            <xdr:cNvPr id="1146" name="Option Button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184150</xdr:rowOff>
        </xdr:from>
        <xdr:to>
          <xdr:col>7</xdr:col>
          <xdr:colOff>57150</xdr:colOff>
          <xdr:row>30</xdr:row>
          <xdr:rowOff>25400</xdr:rowOff>
        </xdr:to>
        <xdr:sp macro="" textlink="">
          <xdr:nvSpPr>
            <xdr:cNvPr id="1148" name="Option Button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6350</xdr:rowOff>
        </xdr:from>
        <xdr:to>
          <xdr:col>8</xdr:col>
          <xdr:colOff>0</xdr:colOff>
          <xdr:row>24</xdr:row>
          <xdr:rowOff>0</xdr:rowOff>
        </xdr:to>
        <xdr:sp macro="" textlink="">
          <xdr:nvSpPr>
            <xdr:cNvPr id="1150" name="Group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23</xdr:row>
          <xdr:rowOff>6350</xdr:rowOff>
        </xdr:from>
        <xdr:to>
          <xdr:col>4</xdr:col>
          <xdr:colOff>6350</xdr:colOff>
          <xdr:row>24</xdr:row>
          <xdr:rowOff>0</xdr:rowOff>
        </xdr:to>
        <xdr:sp macro="" textlink="">
          <xdr:nvSpPr>
            <xdr:cNvPr id="1151" name="Option Button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349250</xdr:colOff>
          <xdr:row>23</xdr:row>
          <xdr:rowOff>19050</xdr:rowOff>
        </xdr:from>
        <xdr:to>
          <xdr:col>5</xdr:col>
          <xdr:colOff>641350</xdr:colOff>
          <xdr:row>24</xdr:row>
          <xdr:rowOff>0</xdr:rowOff>
        </xdr:to>
        <xdr:sp macro="" textlink="">
          <xdr:nvSpPr>
            <xdr:cNvPr id="1152" name="Option Button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</xdr:colOff>
          <xdr:row>23</xdr:row>
          <xdr:rowOff>0</xdr:rowOff>
        </xdr:from>
        <xdr:to>
          <xdr:col>15</xdr:col>
          <xdr:colOff>349250</xdr:colOff>
          <xdr:row>25</xdr:row>
          <xdr:rowOff>6350</xdr:rowOff>
        </xdr:to>
        <xdr:sp macro="" textlink="">
          <xdr:nvSpPr>
            <xdr:cNvPr id="1153" name="Group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355600</xdr:colOff>
          <xdr:row>23</xdr:row>
          <xdr:rowOff>107950</xdr:rowOff>
        </xdr:from>
        <xdr:to>
          <xdr:col>12</xdr:col>
          <xdr:colOff>152400</xdr:colOff>
          <xdr:row>24</xdr:row>
          <xdr:rowOff>120650</xdr:rowOff>
        </xdr:to>
        <xdr:sp macro="" textlink="">
          <xdr:nvSpPr>
            <xdr:cNvPr id="1154" name="Option Button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323850</xdr:colOff>
          <xdr:row>23</xdr:row>
          <xdr:rowOff>114300</xdr:rowOff>
        </xdr:from>
        <xdr:to>
          <xdr:col>14</xdr:col>
          <xdr:colOff>38100</xdr:colOff>
          <xdr:row>24</xdr:row>
          <xdr:rowOff>127000</xdr:rowOff>
        </xdr:to>
        <xdr:sp macro="" textlink="">
          <xdr:nvSpPr>
            <xdr:cNvPr id="1155" name="Option Button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5</xdr:row>
          <xdr:rowOff>6350</xdr:rowOff>
        </xdr:from>
        <xdr:to>
          <xdr:col>20</xdr:col>
          <xdr:colOff>1314450</xdr:colOff>
          <xdr:row>7</xdr:row>
          <xdr:rowOff>12700</xdr:rowOff>
        </xdr:to>
        <xdr:sp macro="" textlink="">
          <xdr:nvSpPr>
            <xdr:cNvPr id="1162" name="Group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31750</xdr:colOff>
          <xdr:row>5</xdr:row>
          <xdr:rowOff>107950</xdr:rowOff>
        </xdr:from>
        <xdr:to>
          <xdr:col>17</xdr:col>
          <xdr:colOff>285750</xdr:colOff>
          <xdr:row>6</xdr:row>
          <xdr:rowOff>114300</xdr:rowOff>
        </xdr:to>
        <xdr:sp macro="" textlink="">
          <xdr:nvSpPr>
            <xdr:cNvPr id="1164" name="Option Button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82550</xdr:colOff>
          <xdr:row>5</xdr:row>
          <xdr:rowOff>133350</xdr:rowOff>
        </xdr:from>
        <xdr:to>
          <xdr:col>19</xdr:col>
          <xdr:colOff>311150</xdr:colOff>
          <xdr:row>6</xdr:row>
          <xdr:rowOff>82550</xdr:rowOff>
        </xdr:to>
        <xdr:sp macro="" textlink="">
          <xdr:nvSpPr>
            <xdr:cNvPr id="1165" name="Option Button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E0A64A-6889-408E-97B6-C723B08C9470}" name="RepairOrder" displayName="RepairOrder" ref="A3:BW4" totalsRowShown="0" headerRowDxfId="111" dataDxfId="110">
  <autoFilter ref="A3:BW4" xr:uid="{DBE0A64A-6889-408E-97B6-C723B08C9470}"/>
  <tableColumns count="75">
    <tableColumn id="71" xr3:uid="{0631344B-6AA1-4B25-981B-8937DC9DD55E}" name="Type" dataDxfId="109"/>
    <tableColumn id="2" xr3:uid="{4A5268D5-48EE-4D8F-B454-D76852E1B2A2}" name="OrderNo" dataDxfId="108"/>
    <tableColumn id="77" xr3:uid="{48F3A350-A052-4B29-B633-2EF4DD8BC020}" name="OrderDate" dataDxfId="107">
      <calculatedColumnFormula array="1">IFERROR(DATE(INDIRECT("'Synthes　PT'!D31"),INDIRECT("'Synthes　PT'!F31"),INDIRECT("'Synthes　PT'!H31")),0)</calculatedColumnFormula>
    </tableColumn>
    <tableColumn id="3" xr3:uid="{DE6DB695-B28B-42C9-B27D-1C55D8B3712D}" name="AcceptDate" dataDxfId="106">
      <calculatedColumnFormula array="1">IFERROR(DATE(INDIRECT("'Synthes　PT'!K31"),INDIRECT("'Synthes　PT'!M31"),INDIRECT("'Synthes　PT'!O31")),0)</calculatedColumnFormula>
    </tableColumn>
    <tableColumn id="4" xr3:uid="{521063A6-619C-472D-8763-83E69C2C68A9}" name="CheckoutDate" dataDxfId="105"/>
    <tableColumn id="5" xr3:uid="{F8079EAB-5B05-4656-A2C3-F9073FB2CF72}" name="HospitalCode" dataDxfId="104"/>
    <tableColumn id="6" xr3:uid="{26F1030C-40A2-41D8-90A4-0429935B160B}" name="HospitalName" dataDxfId="103">
      <calculatedColumnFormula array="1">""&amp;INDIRECT(G2)</calculatedColumnFormula>
    </tableColumn>
    <tableColumn id="7" xr3:uid="{A15B772D-0E3C-49C5-963B-301E41E84634}" name="DistributorCode" dataDxfId="102"/>
    <tableColumn id="8" xr3:uid="{7001743A-2A2D-48C2-96A1-D329FB4E6317}" name="DistributorName" dataDxfId="101">
      <calculatedColumnFormula array="1">""&amp;INDIRECT(I2)</calculatedColumnFormula>
    </tableColumn>
    <tableColumn id="9" xr3:uid="{951D1DE9-167E-4A73-83DC-6D09F1607D79}" name="DistributorBranch" dataDxfId="100">
      <calculatedColumnFormula array="1">INDIRECT("'Synthes　PT'!F6")&amp;"　"&amp;INDIRECT("'Synthes　PT'!F7")</calculatedColumnFormula>
    </tableColumn>
    <tableColumn id="10" xr3:uid="{0C04201D-8746-41BB-9A02-F7573FCE02A4}" name="DistributorContact" dataDxfId="99">
      <calculatedColumnFormula array="1">""&amp;INDIRECT(K2)</calculatedColumnFormula>
    </tableColumn>
    <tableColumn id="11" xr3:uid="{9A501913-24CC-4B57-8F73-AAD6C37708A1}" name="DistributorTel" dataDxfId="98">
      <calculatedColumnFormula array="1">""&amp;INDIRECT(L2)</calculatedColumnFormula>
    </tableColumn>
    <tableColumn id="12" xr3:uid="{6DBF9722-C206-4C81-8AE4-E627B2FC0163}" name="DistributorFax" dataDxfId="97">
      <calculatedColumnFormula array="1">""&amp;INDIRECT(M2)</calculatedColumnFormula>
    </tableColumn>
    <tableColumn id="13" xr3:uid="{807C6622-3B7A-42F8-A536-572F357C7749}" name="DistributorEmail" dataDxfId="96"/>
    <tableColumn id="14" xr3:uid="{4C08648E-CE09-4FE4-8F5B-545A2914C006}" name="DistributorPostNumber" dataDxfId="95">
      <calculatedColumnFormula array="1">""&amp;INDIRECT(O2)</calculatedColumnFormula>
    </tableColumn>
    <tableColumn id="15" xr3:uid="{20B36895-4CC6-4623-8D4C-DA10CD4B530A}" name="DistributorAddress" dataDxfId="94">
      <calculatedColumnFormula array="1">""&amp;INDIRECT(P2)</calculatedColumnFormula>
    </tableColumn>
    <tableColumn id="16" xr3:uid="{E5A1B000-684D-4F3D-9D40-1EF72F79645A}" name="DistributorCode2" dataDxfId="93"/>
    <tableColumn id="17" xr3:uid="{8DCC6443-890C-4D9B-AF00-791C55F8CE54}" name="DistributorName2" dataDxfId="92"/>
    <tableColumn id="18" xr3:uid="{FE3D9F10-3E7F-4B30-A6B0-3A603AE73434}" name="DistributorBranch2" dataDxfId="91"/>
    <tableColumn id="19" xr3:uid="{E6CA957B-B2E5-4A65-A8FB-D2F00336D11A}" name="DistributorContact2" dataDxfId="90"/>
    <tableColumn id="20" xr3:uid="{646C111A-AD93-4D1B-9F60-15279DC51B8D}" name="DistributorTel2" dataDxfId="89"/>
    <tableColumn id="21" xr3:uid="{0FF481D3-A690-4CD9-B9ED-6EE3EED5765A}" name="DistributorPostNumber2" dataDxfId="88"/>
    <tableColumn id="22" xr3:uid="{C5907C65-969C-4DFE-B342-EF9A7AF70C0E}" name="DistributorAddress2" dataDxfId="87"/>
    <tableColumn id="23" xr3:uid="{1F5CC9A5-ED1A-4610-8491-AB44F341D2F3}" name="EmpCode" dataDxfId="86"/>
    <tableColumn id="24" xr3:uid="{E6A36C73-ACD5-4F04-A46A-10F46A38C11F}" name="EmpName" dataDxfId="85">
      <calculatedColumnFormula array="1">""&amp;INDIRECT(Y2)</calculatedColumnFormula>
    </tableColumn>
    <tableColumn id="25" xr3:uid="{B8C765FE-11DE-4FD1-8D99-882D88A405DD}" name="EmpEmail" dataDxfId="84"/>
    <tableColumn id="26" xr3:uid="{6F81BA2A-2D15-4E0B-A609-14C2F14E969B}" name="Division" dataDxfId="83"/>
    <tableColumn id="27" xr3:uid="{8E504A1B-3BE0-4554-85A8-382EAA93D199}" name="Depertment" dataDxfId="82"/>
    <tableColumn id="28" xr3:uid="{64CE4E21-FAA5-4994-B20D-720CEF83AC86}" name="ProductCategory" dataDxfId="81"/>
    <tableColumn id="29" xr3:uid="{C2606694-1E0C-4CA8-B7BC-315920660820}" name="OrderMemo" dataDxfId="80">
      <calculatedColumnFormula array="1">""&amp;INDIRECT(AD2)</calculatedColumnFormula>
    </tableColumn>
    <tableColumn id="30" xr3:uid="{3F1CC1C0-7182-4BE9-A3E1-526B9A64CC38}" name="flgPartsOrder" dataDxfId="79"/>
    <tableColumn id="31" xr3:uid="{0B84B4D7-622E-4A84-B8CA-36270213FD7C}" name="flgNonRepair" dataDxfId="78">
      <calculatedColumnFormula>IF('Synthes　PT'!$X$15,"発行依頼","")</calculatedColumnFormula>
    </tableColumn>
    <tableColumn id="32" xr3:uid="{C4216FC4-8F58-41F0-91CD-BF680B3EA93E}" name="flgSterilization" dataDxfId="77">
      <calculatedColumnFormula array="1">""&amp;INDIRECT(AG2)</calculatedColumnFormula>
    </tableColumn>
    <tableColumn id="74" xr3:uid="{E9978FA0-F5CC-420F-9A6A-11623706D799}" name="flgHealthDamage" dataDxfId="76">
      <calculatedColumnFormula array="1">""&amp;INDIRECT(AH2)</calculatedColumnFormula>
    </tableColumn>
    <tableColumn id="75" xr3:uid="{149FC05E-7004-4985-A817-D536B6311301}" name="flgLend" dataDxfId="75"/>
    <tableColumn id="33" xr3:uid="{EB0CAAF4-DD7A-47EB-8FA1-25C2AD0C8452}" name="ReturnType" dataDxfId="74">
      <calculatedColumnFormula array="1">""&amp;INDIRECT(AJ2)</calculatedColumnFormula>
    </tableColumn>
    <tableColumn id="34" xr3:uid="{C7F468C5-86F7-440E-8E78-65BAF6C2F8B0}" name="flgReturn" dataDxfId="73"/>
    <tableColumn id="35" xr3:uid="{CBC68591-3B96-478B-8D4E-377C2DF188CE}" name="ReturnName" dataDxfId="72">
      <calculatedColumnFormula array="1">""&amp;INDIRECT(AL2)</calculatedColumnFormula>
    </tableColumn>
    <tableColumn id="36" xr3:uid="{7691E8EF-7950-48FA-9742-4B2662B70AE2}" name="ReturnContact" dataDxfId="71"/>
    <tableColumn id="37" xr3:uid="{7CDE6A97-249F-42C6-BF99-F4631F67F163}" name="ReturnTel" dataDxfId="70">
      <calculatedColumnFormula array="1">""&amp;INDIRECT(AN2)</calculatedColumnFormula>
    </tableColumn>
    <tableColumn id="38" xr3:uid="{34D8BDB6-9EA6-4038-8A39-080FC9DEDF39}" name="ReturnFax" dataDxfId="69"/>
    <tableColumn id="39" xr3:uid="{AF9A95CF-57B9-46A4-AED9-245269AF72BE}" name="ReturnEmail" dataDxfId="68"/>
    <tableColumn id="40" xr3:uid="{195793CA-04BC-48C1-9136-98E8584A1727}" name="ReturnPostNumber" dataDxfId="67">
      <calculatedColumnFormula array="1">""&amp;INDIRECT(AQ2)</calculatedColumnFormula>
    </tableColumn>
    <tableColumn id="41" xr3:uid="{5501AA93-6017-4816-9FF5-CC2F3AB0E9E4}" name="ReturnAddress" dataDxfId="66">
      <calculatedColumnFormula array="1">""&amp;INDIRECT(AR2)</calculatedColumnFormula>
    </tableColumn>
    <tableColumn id="42" xr3:uid="{23B79C01-EBD7-4037-8F42-5C903484E8CC}" name="DestType" dataDxfId="65"/>
    <tableColumn id="43" xr3:uid="{4D23C91E-848E-492F-B2D8-5E6989BCC46B}" name="flgDest" dataDxfId="64"/>
    <tableColumn id="44" xr3:uid="{8F199891-726E-43D5-81FC-8FBF8446EBEE}" name="DestName" dataDxfId="63"/>
    <tableColumn id="45" xr3:uid="{EC289D28-825C-4CDE-BF71-20C0D388BD43}" name="DestContact" dataDxfId="62"/>
    <tableColumn id="46" xr3:uid="{2A7FF907-D61F-4F85-8C00-552D794CF691}" name="DestTel" dataDxfId="61"/>
    <tableColumn id="47" xr3:uid="{908490CF-F806-4D98-B5C8-490699FC2D12}" name="DestPostNumber" dataDxfId="60"/>
    <tableColumn id="48" xr3:uid="{ABA24B60-0B17-410D-8C33-F271813A3A1B}" name="DestAddress" dataDxfId="59"/>
    <tableColumn id="49" xr3:uid="{BCF5004A-3F03-45C2-B165-CC3A0A2024F6}" name="ArrivalDate" dataDxfId="58"/>
    <tableColumn id="50" xr3:uid="{F40520F7-FAEB-40FC-815A-F50E914902CC}" name="OrderNoSub" dataDxfId="57"/>
    <tableColumn id="51" xr3:uid="{22E65551-09EA-46ED-8D31-ADB3B1FF0967}" name="ProductCode" dataDxfId="56">
      <calculatedColumnFormula array="1">""&amp;INDIRECT(BB2)</calculatedColumnFormula>
    </tableColumn>
    <tableColumn id="52" xr3:uid="{41DDAC60-E1AD-405A-9069-DF1C694BEF4D}" name="ProductName" dataDxfId="55"/>
    <tableColumn id="1" xr3:uid="{E97CF2C5-F71A-4B3A-A7D6-0D192CF5ECFB}" name="SerialNo" dataDxfId="54">
      <calculatedColumnFormula array="1">""&amp;INDIRECT(BD2)</calculatedColumnFormula>
    </tableColumn>
    <tableColumn id="54" xr3:uid="{DA6807F9-57EA-45D3-A739-26EE68C957AA}" name="OrderInformation" dataDxfId="53">
      <calculatedColumnFormula array="1">""&amp;INDIRECT(BE2)</calculatedColumnFormula>
    </tableColumn>
    <tableColumn id="55" xr3:uid="{FCB6587F-D733-44F0-A539-278EA8EC48C6}" name="PartsOrder" dataDxfId="52"/>
    <tableColumn id="56" xr3:uid="{58C4F376-6DF2-4225-908C-E5E08C16D95C}" name="Report1Order" dataDxfId="51"/>
    <tableColumn id="57" xr3:uid="{E6F8BEE9-2914-4A16-AEC2-655DDA4523E7}" name="flgSterilization2" dataDxfId="50">
      <calculatedColumnFormula array="1">""&amp;INDIRECT(BH2)</calculatedColumnFormula>
    </tableColumn>
    <tableColumn id="58" xr3:uid="{1E98AC71-5794-4644-8266-6D69CF07488C}" name="flgHealthDamage3" dataDxfId="49">
      <calculatedColumnFormula array="1">""&amp;INDIRECT(BI2)</calculatedColumnFormula>
    </tableColumn>
    <tableColumn id="59" xr3:uid="{F773C817-230A-4CBC-9E80-552A91119EF4}" name="HospitalOrder" dataDxfId="48"/>
    <tableColumn id="60" xr3:uid="{9B0B8798-BD3E-4D7E-BFB4-1C097701CFE5}" name="flgPatient" dataDxfId="47"/>
    <tableColumn id="61" xr3:uid="{C3D1D453-7C2F-42C9-9EE9-0CF7961164E4}" name="Accessories" dataDxfId="46"/>
    <tableColumn id="62" xr3:uid="{397928D7-AB48-4A11-9066-CF862796A918}" name="WarrantyPeriod" dataDxfId="45"/>
    <tableColumn id="63" xr3:uid="{761F0910-DC96-48B4-BCFF-F9F20540ECCC}" name="DeliveryDate" dataDxfId="44">
      <calculatedColumnFormula array="1">IFERROR(DATE(INDIRECT("'Synthes　PT'!K14"),INDIRECT("'Synthes　PT'!M14"),INDIRECT("'Synthes　PT'!O14")),0)</calculatedColumnFormula>
    </tableColumn>
    <tableColumn id="64" xr3:uid="{9DA76C22-074B-48CE-91FD-2EEFF1216EE1}" name="flgEstimate" dataDxfId="43">
      <calculatedColumnFormula array="1">""&amp;INDIRECT(BO2)</calculatedColumnFormula>
    </tableColumn>
    <tableColumn id="65" xr3:uid="{B174BC79-7FE2-4652-B57F-B65BEF8B194F}" name="flgLend4" dataDxfId="42"/>
    <tableColumn id="66" xr3:uid="{9A53FA78-8C3F-4B5A-BB6B-A3F3C5404DC7}" name="Notes" dataDxfId="41">
      <calculatedColumnFormula array="1">""&amp;INDIRECT(BQ2)</calculatedColumnFormula>
    </tableColumn>
    <tableColumn id="67" xr3:uid="{028DD987-89AC-406F-8F2B-F590EF210301}" name="CheckoutDate5" dataDxfId="40"/>
    <tableColumn id="68" xr3:uid="{EF6E6542-97E6-4A13-AAB2-075EF12AA79A}" name="ErrorMsg" dataDxfId="39">
      <calculatedColumnFormula>IF(LEN(_xlfn.CONCAT(C7:BW7))&gt;0,B7&amp;_xlfn.CONCAT(C7:BW7),"")</calculatedColumnFormula>
    </tableColumn>
    <tableColumn id="69" xr3:uid="{2DACC6FD-427B-4517-9D53-0545A13A3E47}" name="OrderType" dataDxfId="38">
      <calculatedColumnFormula array="1">""&amp;INDIRECT(BT2)</calculatedColumnFormula>
    </tableColumn>
    <tableColumn id="70" xr3:uid="{36331ED5-335E-42AC-81CA-F73E3B409EE5}" name="NonRepairReason" dataDxfId="37">
      <calculatedColumnFormula array="1">IF('Synthes　PT'!$X$15="","",IF('Synthes　PT'!$X$15,""&amp;INDIRECT(BU2),""))</calculatedColumnFormula>
    </tableColumn>
    <tableColumn id="53" xr3:uid="{B3435B84-4C28-44C4-BA6A-A762B2DF67EC}" name="NonRepairReasonOther" dataDxfId="36">
      <calculatedColumnFormula array="1">IF(AND('Synthes　PT'!$X$15,'Synthes　PT'!$W$18=3),""&amp;INDIRECT(BV2),"")</calculatedColumnFormula>
    </tableColumn>
    <tableColumn id="73" xr3:uid="{A3406800-1945-46CB-A139-25BBE7182EAF}" name="PaymentMethod" dataDxfId="35">
      <calculatedColumnFormula array="1">""&amp;INDIRECT(BW2)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35234-F0A5-4784-B97C-0C75A4C89BC7}">
  <sheetPr>
    <pageSetUpPr fitToPage="1"/>
  </sheetPr>
  <dimension ref="A1:AE48"/>
  <sheetViews>
    <sheetView showGridLines="0" tabSelected="1" zoomScale="55" zoomScaleNormal="55" zoomScaleSheetLayoutView="100" workbookViewId="0">
      <selection activeCell="AI26" sqref="AI26"/>
    </sheetView>
  </sheetViews>
  <sheetFormatPr defaultColWidth="9.8984375" defaultRowHeight="14"/>
  <cols>
    <col min="1" max="1" width="1.3984375" style="49" customWidth="1"/>
    <col min="2" max="2" width="11.19921875" style="49" customWidth="1"/>
    <col min="3" max="3" width="7" style="49" customWidth="1"/>
    <col min="4" max="4" width="10.19921875" style="49" customWidth="1"/>
    <col min="5" max="5" width="6" style="49" customWidth="1"/>
    <col min="6" max="6" width="10.19921875" style="49" customWidth="1"/>
    <col min="7" max="7" width="6.19921875" style="49" customWidth="1"/>
    <col min="8" max="8" width="7.3984375" style="49" customWidth="1"/>
    <col min="9" max="9" width="12.59765625" style="49" customWidth="1"/>
    <col min="10" max="10" width="15.296875" style="49" customWidth="1"/>
    <col min="11" max="11" width="6.69921875" style="49" customWidth="1"/>
    <col min="12" max="16" width="5.69921875" style="49" customWidth="1"/>
    <col min="17" max="17" width="9.8984375" style="49"/>
    <col min="18" max="18" width="13.09765625" style="49" customWidth="1"/>
    <col min="19" max="19" width="11.19921875" style="49" customWidth="1"/>
    <col min="20" max="20" width="13.09765625" style="49" customWidth="1"/>
    <col min="21" max="21" width="20.8984375" style="49" customWidth="1"/>
    <col min="22" max="22" width="2.69921875" style="49" customWidth="1"/>
    <col min="23" max="23" width="9" style="50" hidden="1" customWidth="1"/>
    <col min="24" max="24" width="9" style="49" hidden="1" customWidth="1"/>
    <col min="25" max="30" width="10" style="49" hidden="1" customWidth="1"/>
    <col min="31" max="31" width="9.8984375" style="49" customWidth="1"/>
    <col min="32" max="16384" width="9.8984375" style="49"/>
  </cols>
  <sheetData>
    <row r="1" spans="1:31" ht="7.5" customHeight="1">
      <c r="A1" s="48"/>
    </row>
    <row r="2" spans="1:31" ht="7.5" customHeight="1">
      <c r="U2" s="131"/>
      <c r="W2" s="52" t="s">
        <v>205</v>
      </c>
      <c r="X2" s="53"/>
      <c r="Y2" s="53"/>
      <c r="Z2" s="53"/>
      <c r="AA2" s="53"/>
      <c r="AB2" s="53"/>
      <c r="AC2" s="53"/>
      <c r="AD2" s="53"/>
    </row>
    <row r="3" spans="1:31" ht="60" customHeight="1">
      <c r="B3" s="120"/>
      <c r="T3" s="235"/>
      <c r="U3" s="236"/>
      <c r="W3" s="52">
        <v>1</v>
      </c>
      <c r="X3" s="52" t="str">
        <f>IF(W3=1,"人体",IF(W3=2,"VET",""))</f>
        <v>人体</v>
      </c>
      <c r="Y3" s="129" t="s">
        <v>512</v>
      </c>
    </row>
    <row r="4" spans="1:31" ht="29.25" customHeight="1" thickBot="1">
      <c r="B4" s="115" t="s">
        <v>467</v>
      </c>
      <c r="C4" s="51"/>
      <c r="D4" s="51"/>
      <c r="E4" s="51"/>
      <c r="F4" s="51"/>
      <c r="G4" s="51"/>
      <c r="H4" s="51"/>
      <c r="I4" s="51"/>
      <c r="J4" s="51"/>
      <c r="K4" s="237"/>
      <c r="L4" s="237"/>
      <c r="M4" s="237"/>
      <c r="N4" s="237"/>
      <c r="O4" s="237"/>
      <c r="P4" s="237"/>
      <c r="Q4" s="263" t="s">
        <v>454</v>
      </c>
      <c r="R4" s="263"/>
      <c r="S4" s="263"/>
      <c r="T4" s="267">
        <f>data!B4</f>
        <v>0</v>
      </c>
      <c r="U4" s="267"/>
      <c r="W4" s="50" t="s">
        <v>205</v>
      </c>
    </row>
    <row r="5" spans="1:31" ht="16.5" customHeight="1" thickTop="1">
      <c r="B5" s="114" t="s">
        <v>132</v>
      </c>
      <c r="C5" s="54"/>
      <c r="D5" s="54"/>
      <c r="E5" s="54"/>
      <c r="F5" s="249" t="s">
        <v>137</v>
      </c>
      <c r="G5" s="250"/>
      <c r="H5" s="250"/>
      <c r="I5" s="251"/>
      <c r="J5" s="252" t="s">
        <v>138</v>
      </c>
      <c r="K5" s="253"/>
      <c r="L5" s="254"/>
      <c r="M5" s="55" t="s">
        <v>131</v>
      </c>
      <c r="N5" s="56"/>
      <c r="O5" s="56"/>
      <c r="P5" s="57"/>
      <c r="Q5" s="238" t="s">
        <v>0</v>
      </c>
      <c r="R5" s="239"/>
      <c r="S5" s="239"/>
      <c r="T5" s="239"/>
      <c r="U5" s="240"/>
      <c r="AA5" s="50"/>
    </row>
    <row r="6" spans="1:31" ht="17.5" customHeight="1">
      <c r="B6" s="241"/>
      <c r="C6" s="242"/>
      <c r="D6" s="242"/>
      <c r="E6" s="243"/>
      <c r="F6" s="259"/>
      <c r="G6" s="242"/>
      <c r="H6" s="242"/>
      <c r="I6" s="59" t="s">
        <v>191</v>
      </c>
      <c r="J6" s="255"/>
      <c r="K6" s="256"/>
      <c r="L6" s="247" t="s">
        <v>1</v>
      </c>
      <c r="M6" s="259"/>
      <c r="N6" s="242"/>
      <c r="O6" s="242"/>
      <c r="P6" s="243"/>
      <c r="Q6" s="144"/>
      <c r="R6" s="199" t="s">
        <v>505</v>
      </c>
      <c r="S6" s="199"/>
      <c r="T6" s="199" t="s">
        <v>506</v>
      </c>
      <c r="U6" s="265"/>
      <c r="W6" s="78" t="s">
        <v>507</v>
      </c>
      <c r="X6" s="78" t="s">
        <v>508</v>
      </c>
      <c r="AA6" s="50"/>
    </row>
    <row r="7" spans="1:31" ht="17" customHeight="1">
      <c r="B7" s="244"/>
      <c r="C7" s="245"/>
      <c r="D7" s="245"/>
      <c r="E7" s="246"/>
      <c r="F7" s="261"/>
      <c r="G7" s="262"/>
      <c r="H7" s="262"/>
      <c r="I7" s="61" t="s">
        <v>192</v>
      </c>
      <c r="J7" s="257"/>
      <c r="K7" s="258"/>
      <c r="L7" s="248"/>
      <c r="M7" s="260"/>
      <c r="N7" s="245"/>
      <c r="O7" s="245"/>
      <c r="P7" s="246"/>
      <c r="Q7" s="145"/>
      <c r="R7" s="264"/>
      <c r="S7" s="264"/>
      <c r="T7" s="264"/>
      <c r="U7" s="266"/>
      <c r="W7" s="60"/>
      <c r="X7" s="60" t="str">
        <f>IF(W7="","",IF(W7=1,"代理店",IF(W7=2,"その他","")))</f>
        <v/>
      </c>
    </row>
    <row r="8" spans="1:31" ht="17.25" customHeight="1">
      <c r="B8" s="62" t="s">
        <v>139</v>
      </c>
      <c r="C8" s="58"/>
      <c r="D8" s="58"/>
      <c r="E8" s="58"/>
      <c r="F8" s="288" t="s">
        <v>140</v>
      </c>
      <c r="G8" s="289"/>
      <c r="H8" s="289"/>
      <c r="I8" s="289"/>
      <c r="J8" s="289"/>
      <c r="K8" s="289"/>
      <c r="L8" s="289"/>
      <c r="M8" s="289"/>
      <c r="N8" s="289"/>
      <c r="O8" s="289"/>
      <c r="P8" s="290"/>
      <c r="Q8" s="280" t="s">
        <v>509</v>
      </c>
      <c r="R8" s="277"/>
      <c r="S8" s="277"/>
      <c r="T8" s="277"/>
      <c r="U8" s="278"/>
      <c r="W8" s="129" t="s">
        <v>476</v>
      </c>
    </row>
    <row r="9" spans="1:31" ht="27" customHeight="1">
      <c r="B9" s="63" t="s">
        <v>2</v>
      </c>
      <c r="C9" s="291"/>
      <c r="D9" s="291"/>
      <c r="E9" s="292"/>
      <c r="F9" s="64" t="s">
        <v>135</v>
      </c>
      <c r="G9" s="273"/>
      <c r="H9" s="273"/>
      <c r="I9" s="273"/>
      <c r="J9" s="273"/>
      <c r="K9" s="273"/>
      <c r="L9" s="273"/>
      <c r="M9" s="273"/>
      <c r="N9" s="273"/>
      <c r="O9" s="273"/>
      <c r="P9" s="274"/>
      <c r="Q9" s="281"/>
      <c r="R9" s="193"/>
      <c r="S9" s="193"/>
      <c r="T9" s="193"/>
      <c r="U9" s="279"/>
      <c r="W9" s="50" t="s">
        <v>215</v>
      </c>
      <c r="X9" s="50"/>
      <c r="Y9" s="50"/>
      <c r="Z9" s="50"/>
      <c r="AA9" s="50"/>
      <c r="AB9" s="50"/>
    </row>
    <row r="10" spans="1:31" ht="27" customHeight="1">
      <c r="B10" s="65" t="s">
        <v>225</v>
      </c>
      <c r="C10" s="293"/>
      <c r="D10" s="293"/>
      <c r="E10" s="294"/>
      <c r="F10" s="66" t="s">
        <v>136</v>
      </c>
      <c r="G10" s="275"/>
      <c r="H10" s="275"/>
      <c r="I10" s="275"/>
      <c r="J10" s="275"/>
      <c r="K10" s="275"/>
      <c r="L10" s="275"/>
      <c r="M10" s="275"/>
      <c r="N10" s="275"/>
      <c r="O10" s="275"/>
      <c r="P10" s="276"/>
      <c r="Q10" s="67" t="s">
        <v>201</v>
      </c>
      <c r="R10" s="286"/>
      <c r="S10" s="286"/>
      <c r="T10" s="286"/>
      <c r="U10" s="287"/>
      <c r="W10" s="78" t="s">
        <v>185</v>
      </c>
      <c r="X10" s="78" t="s">
        <v>186</v>
      </c>
      <c r="Y10" s="60">
        <v>1</v>
      </c>
      <c r="Z10" s="60">
        <v>2</v>
      </c>
      <c r="AA10" s="60">
        <v>3</v>
      </c>
      <c r="AB10" s="60">
        <v>4</v>
      </c>
      <c r="AC10" s="60">
        <v>5</v>
      </c>
      <c r="AD10" s="60">
        <v>6</v>
      </c>
      <c r="AE10" s="79"/>
    </row>
    <row r="11" spans="1:31" ht="17.25" customHeight="1">
      <c r="B11" s="268" t="s">
        <v>178</v>
      </c>
      <c r="C11" s="169"/>
      <c r="D11" s="169"/>
      <c r="E11" s="169"/>
      <c r="F11" s="169"/>
      <c r="G11" s="169"/>
      <c r="H11" s="169"/>
      <c r="I11" s="169"/>
      <c r="J11" s="234"/>
      <c r="K11" s="165" t="s">
        <v>525</v>
      </c>
      <c r="L11" s="68"/>
      <c r="M11" s="68"/>
      <c r="N11" s="68"/>
      <c r="O11" s="69"/>
      <c r="P11" s="69"/>
      <c r="Q11" s="284" t="s">
        <v>202</v>
      </c>
      <c r="R11" s="187"/>
      <c r="S11" s="187"/>
      <c r="T11" s="187"/>
      <c r="U11" s="282"/>
      <c r="W11" s="143" t="s">
        <v>493</v>
      </c>
      <c r="X11" s="81" t="s">
        <v>493</v>
      </c>
      <c r="Y11" s="60" t="s">
        <v>179</v>
      </c>
      <c r="Z11" s="60" t="s">
        <v>180</v>
      </c>
      <c r="AA11" s="60" t="s">
        <v>181</v>
      </c>
      <c r="AB11" s="60" t="s">
        <v>182</v>
      </c>
      <c r="AC11" s="60" t="s">
        <v>183</v>
      </c>
      <c r="AD11" s="60" t="s">
        <v>184</v>
      </c>
    </row>
    <row r="12" spans="1:31" ht="9" customHeight="1">
      <c r="B12" s="269"/>
      <c r="C12" s="199"/>
      <c r="D12" s="199"/>
      <c r="E12" s="199"/>
      <c r="F12" s="199"/>
      <c r="G12" s="199"/>
      <c r="H12" s="199"/>
      <c r="I12" s="199"/>
      <c r="J12" s="199"/>
      <c r="K12" s="70"/>
      <c r="P12" s="71"/>
      <c r="Q12" s="285"/>
      <c r="R12" s="190"/>
      <c r="S12" s="190"/>
      <c r="T12" s="190"/>
      <c r="U12" s="283"/>
      <c r="W12" s="129"/>
    </row>
    <row r="13" spans="1:31" ht="9" customHeight="1">
      <c r="B13" s="270"/>
      <c r="C13" s="271"/>
      <c r="D13" s="271"/>
      <c r="E13" s="271"/>
      <c r="F13" s="271"/>
      <c r="G13" s="271"/>
      <c r="H13" s="271"/>
      <c r="I13" s="271"/>
      <c r="J13" s="271"/>
      <c r="K13" s="72"/>
      <c r="L13" s="73"/>
      <c r="M13" s="73"/>
      <c r="N13" s="73"/>
      <c r="Q13" s="285"/>
      <c r="R13" s="190"/>
      <c r="S13" s="190"/>
      <c r="T13" s="190"/>
      <c r="U13" s="283"/>
      <c r="W13" s="50" t="s">
        <v>443</v>
      </c>
    </row>
    <row r="14" spans="1:31" ht="20.149999999999999" customHeight="1">
      <c r="B14" s="272"/>
      <c r="C14" s="200"/>
      <c r="D14" s="200"/>
      <c r="E14" s="200"/>
      <c r="F14" s="200"/>
      <c r="G14" s="200"/>
      <c r="H14" s="200"/>
      <c r="I14" s="200"/>
      <c r="J14" s="200"/>
      <c r="K14" s="74"/>
      <c r="L14" s="75" t="s">
        <v>193</v>
      </c>
      <c r="M14" s="76"/>
      <c r="N14" s="75" t="s">
        <v>194</v>
      </c>
      <c r="O14" s="76"/>
      <c r="P14" s="77" t="s">
        <v>195</v>
      </c>
      <c r="Q14" s="285"/>
      <c r="R14" s="190"/>
      <c r="S14" s="190"/>
      <c r="T14" s="190"/>
      <c r="U14" s="283"/>
      <c r="W14" s="78" t="s">
        <v>444</v>
      </c>
      <c r="X14" s="78" t="s">
        <v>445</v>
      </c>
      <c r="Y14" s="78" t="s">
        <v>446</v>
      </c>
      <c r="Z14" s="78" t="s">
        <v>469</v>
      </c>
      <c r="AA14" s="60" t="s">
        <v>905</v>
      </c>
      <c r="AB14" s="60" t="s">
        <v>906</v>
      </c>
    </row>
    <row r="15" spans="1:31" ht="16.5" hidden="1" customHeight="1">
      <c r="B15" s="147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9"/>
      <c r="Q15" s="150"/>
      <c r="R15" s="151"/>
      <c r="S15" s="151"/>
      <c r="T15" s="151"/>
      <c r="U15" s="152"/>
      <c r="W15" s="60" t="str">
        <f>B18</f>
        <v>310-284</v>
      </c>
      <c r="X15" s="60" t="b">
        <f>IF(W15=0,"",IF(LEFT(W15,1)="3",TRUE,IF(ISERROR(MATCH(W15,製品_選択肢!A:A,0)),TRUE,IF(ISERROR(MATCH(W15,製品_選択肢!D:D,0)),FALSE,TRUE))))</f>
        <v>1</v>
      </c>
      <c r="Y15" s="60" t="s">
        <v>447</v>
      </c>
      <c r="Z15" s="60">
        <f>_xlfn.XLOOKUP(W15,製品_選択肢!$A:$A,製品_選択肢!B:B,"マスターに対象番号がないため修理不能品番とします",0,1)</f>
        <v>0</v>
      </c>
      <c r="AA15" s="60" t="b">
        <f>ISNUMBER(SUBSTITUTE(B18,"-","")*1)</f>
        <v>1</v>
      </c>
      <c r="AB15" s="60" t="b">
        <f>LEN(B18)=LENB(B18)</f>
        <v>1</v>
      </c>
    </row>
    <row r="16" spans="1:31" ht="22.5" hidden="1" customHeight="1">
      <c r="B16" s="153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5"/>
      <c r="Q16" s="156"/>
      <c r="R16" s="157"/>
      <c r="S16" s="157"/>
      <c r="T16" s="157"/>
      <c r="U16" s="161"/>
      <c r="W16" s="50" t="s">
        <v>448</v>
      </c>
      <c r="X16" s="50"/>
      <c r="Y16" s="50"/>
      <c r="Z16" s="50"/>
      <c r="AA16" s="50"/>
      <c r="AB16" s="50"/>
    </row>
    <row r="17" spans="2:28" ht="16.5" customHeight="1">
      <c r="B17" s="168" t="s">
        <v>494</v>
      </c>
      <c r="C17" s="169"/>
      <c r="D17" s="169"/>
      <c r="E17" s="169"/>
      <c r="F17" s="169"/>
      <c r="G17" s="169"/>
      <c r="H17" s="169"/>
      <c r="I17" s="169"/>
      <c r="J17" s="234"/>
      <c r="K17" s="226" t="s">
        <v>187</v>
      </c>
      <c r="L17" s="227"/>
      <c r="M17" s="227"/>
      <c r="N17" s="227"/>
      <c r="O17" s="227"/>
      <c r="P17" s="227"/>
      <c r="Q17" s="80" t="s">
        <v>3</v>
      </c>
      <c r="R17" s="206"/>
      <c r="S17" s="206"/>
      <c r="T17" s="206"/>
      <c r="U17" s="207"/>
      <c r="W17" s="78" t="s">
        <v>185</v>
      </c>
      <c r="X17" s="78" t="s">
        <v>186</v>
      </c>
      <c r="Y17" s="60">
        <v>1</v>
      </c>
      <c r="Z17" s="60">
        <v>2</v>
      </c>
      <c r="AA17" s="60">
        <v>3</v>
      </c>
      <c r="AB17" s="78" t="s">
        <v>470</v>
      </c>
    </row>
    <row r="18" spans="2:28" ht="33" customHeight="1" thickBot="1">
      <c r="B18" s="228" t="s">
        <v>265</v>
      </c>
      <c r="C18" s="229"/>
      <c r="D18" s="229"/>
      <c r="E18" s="229"/>
      <c r="F18" s="229"/>
      <c r="G18" s="229"/>
      <c r="H18" s="229"/>
      <c r="I18" s="230" t="str">
        <f>IF(B18="","",IF(OR($AA$15=FALSE,$AB$15=FALSE),"ローマ字または日本語は
使用できません",IF(X15,"*"&amp;"対象外です
故障状況も記載してください","")))</f>
        <v>*対象外です
故障状況も記載してください</v>
      </c>
      <c r="J18" s="231"/>
      <c r="K18" s="232"/>
      <c r="L18" s="233"/>
      <c r="M18" s="233"/>
      <c r="N18" s="233"/>
      <c r="O18" s="233"/>
      <c r="P18" s="233"/>
      <c r="Q18" s="83"/>
      <c r="R18" s="208"/>
      <c r="S18" s="208"/>
      <c r="T18" s="208"/>
      <c r="U18" s="209"/>
      <c r="W18" s="60"/>
      <c r="X18" s="81" t="str">
        <f>IFERROR(INDEX(Y18:AA18,W18),"")</f>
        <v/>
      </c>
      <c r="Y18" s="60" t="s">
        <v>449</v>
      </c>
      <c r="Z18" s="60" t="s">
        <v>526</v>
      </c>
      <c r="AA18" s="60" t="s">
        <v>450</v>
      </c>
      <c r="AB18" s="60" t="str" cm="1">
        <f t="array" ref="AB18">IF(AND(X15,W18=3,K23&lt;&gt;""),"入力済",IF(AND(X15,OR(W18={1,2})),"入力済",""))</f>
        <v/>
      </c>
    </row>
    <row r="19" spans="2:28" ht="16.5" customHeight="1" thickTop="1">
      <c r="B19" s="214" t="s">
        <v>5</v>
      </c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6"/>
      <c r="Q19" s="210" t="s">
        <v>4</v>
      </c>
      <c r="R19" s="210"/>
      <c r="S19" s="210"/>
      <c r="T19" s="210"/>
      <c r="U19" s="211"/>
      <c r="W19" s="129" t="s">
        <v>476</v>
      </c>
    </row>
    <row r="20" spans="2:28" ht="18" customHeight="1">
      <c r="B20" s="220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2"/>
      <c r="Q20" s="212"/>
      <c r="R20" s="212"/>
      <c r="S20" s="212"/>
      <c r="T20" s="212"/>
      <c r="U20" s="213"/>
      <c r="W20" s="50" t="s">
        <v>497</v>
      </c>
      <c r="X20" s="50"/>
      <c r="Y20" s="50"/>
      <c r="Z20" s="50"/>
    </row>
    <row r="21" spans="2:28" ht="23.5" customHeight="1">
      <c r="B21" s="223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4"/>
      <c r="P21" s="225"/>
      <c r="Q21" s="217" t="str">
        <f>"● 1製品につき、1枚の修理依頼書でのご依頼をお願い致します。"</f>
        <v>● 1製品につき、1枚の修理依頼書でのご依頼をお願い致します。</v>
      </c>
      <c r="R21" s="218"/>
      <c r="S21" s="218"/>
      <c r="T21" s="218"/>
      <c r="U21" s="219"/>
      <c r="W21" s="78" t="s">
        <v>185</v>
      </c>
      <c r="X21" s="78" t="s">
        <v>499</v>
      </c>
      <c r="Y21" s="60">
        <v>1</v>
      </c>
      <c r="Z21" s="60">
        <v>2</v>
      </c>
    </row>
    <row r="22" spans="2:28" ht="20.5" customHeight="1">
      <c r="B22" s="223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5"/>
      <c r="Q22" s="164" t="s">
        <v>523</v>
      </c>
      <c r="U22" s="158"/>
      <c r="W22" s="60"/>
      <c r="X22" s="81" t="str" cm="1">
        <f t="array" ref="X22">IF(W22="","",INDEX(Y22:Z22,W22))</f>
        <v/>
      </c>
      <c r="Y22" s="60" t="s">
        <v>495</v>
      </c>
      <c r="Z22" s="60" t="s">
        <v>496</v>
      </c>
    </row>
    <row r="23" spans="2:28" ht="18" customHeight="1">
      <c r="B23" s="146" t="str">
        <f>IF(X15="","",IF(X15,Y15,""))</f>
        <v>※修理不能証明書発行依頼</v>
      </c>
      <c r="C23" s="109"/>
      <c r="D23" s="109"/>
      <c r="E23" s="110" t="str">
        <f>IF(X15="","","   "&amp;Y18)</f>
        <v xml:space="preserve">   ディスコンの為</v>
      </c>
      <c r="F23" s="109"/>
      <c r="G23" s="110" t="str">
        <f>IF(X15="","","   "&amp;Z18)</f>
        <v xml:space="preserve">   修理受付対象外製品の為</v>
      </c>
      <c r="H23" s="109"/>
      <c r="I23" s="109"/>
      <c r="J23" s="111" t="str">
        <f>IF(X15="","","   "&amp;AA18&amp;"（")</f>
        <v xml:space="preserve">   その他の理由（</v>
      </c>
      <c r="K23" s="198"/>
      <c r="L23" s="198"/>
      <c r="M23" s="198"/>
      <c r="N23" s="198"/>
      <c r="O23" s="198"/>
      <c r="P23" s="122" t="str">
        <f>IF(X15="","","）")</f>
        <v>）</v>
      </c>
      <c r="Q23" s="205" t="s">
        <v>524</v>
      </c>
      <c r="R23" s="195"/>
      <c r="S23" s="195"/>
      <c r="T23" s="195"/>
      <c r="U23" s="196"/>
      <c r="W23" s="50" t="s">
        <v>498</v>
      </c>
      <c r="X23" s="50"/>
      <c r="Y23" s="50"/>
      <c r="Z23" s="50"/>
    </row>
    <row r="24" spans="2:28" ht="18" customHeight="1">
      <c r="B24" s="166" t="s">
        <v>511</v>
      </c>
      <c r="C24" s="133"/>
      <c r="D24" s="134" t="s">
        <v>495</v>
      </c>
      <c r="E24" s="134"/>
      <c r="F24" s="134" t="s">
        <v>496</v>
      </c>
      <c r="G24" s="134"/>
      <c r="H24" s="139"/>
      <c r="I24" s="201" t="s">
        <v>190</v>
      </c>
      <c r="J24" s="202"/>
      <c r="K24" s="133"/>
      <c r="L24" s="199" t="s">
        <v>501</v>
      </c>
      <c r="M24" s="134"/>
      <c r="N24" s="199" t="s">
        <v>502</v>
      </c>
      <c r="O24" s="134"/>
      <c r="P24" s="135"/>
      <c r="U24" s="158"/>
      <c r="W24" s="78" t="s">
        <v>185</v>
      </c>
      <c r="X24" s="78" t="s">
        <v>499</v>
      </c>
      <c r="Y24" s="60">
        <v>1</v>
      </c>
      <c r="Z24" s="60">
        <v>2</v>
      </c>
    </row>
    <row r="25" spans="2:28" ht="18" customHeight="1">
      <c r="B25" s="167"/>
      <c r="C25" s="140" t="s">
        <v>6</v>
      </c>
      <c r="D25" s="141"/>
      <c r="E25" s="141"/>
      <c r="F25" s="141"/>
      <c r="G25" s="141"/>
      <c r="H25" s="142"/>
      <c r="I25" s="203"/>
      <c r="J25" s="204"/>
      <c r="K25" s="136"/>
      <c r="L25" s="200"/>
      <c r="M25" s="137"/>
      <c r="N25" s="200"/>
      <c r="O25" s="137"/>
      <c r="P25" s="138"/>
      <c r="Q25" s="197" t="s">
        <v>521</v>
      </c>
      <c r="R25" s="195"/>
      <c r="S25" s="195"/>
      <c r="T25" s="195"/>
      <c r="U25" s="196"/>
      <c r="W25" s="60"/>
      <c r="X25" s="81" t="str" cm="1">
        <f t="array" ref="X25">IF(W25="","",INDEX(Y25:Z25,W25))</f>
        <v/>
      </c>
      <c r="Y25" s="60" t="s">
        <v>501</v>
      </c>
      <c r="Z25" s="60" t="s">
        <v>502</v>
      </c>
    </row>
    <row r="26" spans="2:28" ht="16.5" customHeight="1">
      <c r="B26" s="168" t="s">
        <v>516</v>
      </c>
      <c r="C26" s="169"/>
      <c r="D26" s="169"/>
      <c r="E26" s="169"/>
      <c r="F26" s="82"/>
      <c r="G26" s="85"/>
      <c r="H26" s="85"/>
      <c r="I26" s="170"/>
      <c r="J26" s="170"/>
      <c r="K26" s="170"/>
      <c r="L26" s="170"/>
      <c r="M26" s="170"/>
      <c r="N26" s="170"/>
      <c r="O26" s="170"/>
      <c r="P26" s="171"/>
      <c r="Q26" s="162"/>
      <c r="R26" s="162"/>
      <c r="S26" s="162"/>
      <c r="T26" s="162"/>
      <c r="U26" s="163"/>
      <c r="W26" s="129" t="s">
        <v>476</v>
      </c>
    </row>
    <row r="27" spans="2:28" ht="11.15" customHeight="1">
      <c r="B27" s="186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8"/>
      <c r="U27" s="158"/>
      <c r="W27" s="50" t="s">
        <v>216</v>
      </c>
      <c r="X27" s="50"/>
      <c r="Y27" s="50"/>
      <c r="Z27" s="50"/>
    </row>
    <row r="28" spans="2:28" ht="19.5" customHeight="1">
      <c r="B28" s="189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1"/>
      <c r="Q28" s="195" t="s">
        <v>522</v>
      </c>
      <c r="R28" s="195"/>
      <c r="S28" s="195"/>
      <c r="T28" s="195"/>
      <c r="U28" s="196"/>
      <c r="W28" s="78" t="s">
        <v>185</v>
      </c>
      <c r="X28" s="78" t="s">
        <v>186</v>
      </c>
      <c r="Y28" s="60">
        <v>1</v>
      </c>
      <c r="Z28" s="60">
        <v>2</v>
      </c>
    </row>
    <row r="29" spans="2:28" ht="15" customHeight="1">
      <c r="B29" s="192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4"/>
      <c r="Q29" s="195"/>
      <c r="R29" s="195"/>
      <c r="S29" s="195"/>
      <c r="T29" s="195"/>
      <c r="U29" s="196"/>
      <c r="W29" s="60"/>
      <c r="X29" s="81" t="str" cm="1">
        <f t="array" ref="X29">IF(W29="","",INDEX(W24:Z24,W29))</f>
        <v/>
      </c>
      <c r="Y29" s="60" t="s">
        <v>217</v>
      </c>
      <c r="Z29" s="60" t="s">
        <v>218</v>
      </c>
    </row>
    <row r="30" spans="2:28" ht="16.5" customHeight="1" thickBot="1">
      <c r="B30" s="125" t="s">
        <v>471</v>
      </c>
      <c r="C30" s="127"/>
      <c r="D30" s="127" t="s">
        <v>472</v>
      </c>
      <c r="E30" s="127"/>
      <c r="F30" s="127" t="s">
        <v>473</v>
      </c>
      <c r="G30" s="128"/>
      <c r="H30" s="128" t="s">
        <v>474</v>
      </c>
      <c r="I30" s="128"/>
      <c r="J30" s="121"/>
      <c r="K30" s="121"/>
      <c r="L30" s="121"/>
      <c r="M30" s="121"/>
      <c r="N30" s="121"/>
      <c r="O30" s="121"/>
      <c r="P30" s="126"/>
      <c r="Q30" s="159"/>
      <c r="R30" s="159"/>
      <c r="S30" s="159"/>
      <c r="T30" s="159"/>
      <c r="U30" s="160"/>
      <c r="W30" s="129" t="s">
        <v>476</v>
      </c>
      <c r="X30" s="124"/>
      <c r="Y30" s="123"/>
      <c r="Z30" s="123"/>
    </row>
    <row r="31" spans="2:28" ht="24" customHeight="1" thickTop="1" thickBot="1">
      <c r="B31" s="178" t="s">
        <v>196</v>
      </c>
      <c r="C31" s="179"/>
      <c r="D31" s="86"/>
      <c r="E31" s="87" t="s">
        <v>193</v>
      </c>
      <c r="F31" s="88"/>
      <c r="G31" s="87" t="s">
        <v>194</v>
      </c>
      <c r="H31" s="88"/>
      <c r="I31" s="89" t="s">
        <v>197</v>
      </c>
      <c r="J31" s="90" t="s">
        <v>7</v>
      </c>
      <c r="K31" s="91"/>
      <c r="L31" s="92" t="s">
        <v>193</v>
      </c>
      <c r="M31" s="91"/>
      <c r="N31" s="132" t="s">
        <v>194</v>
      </c>
      <c r="O31" s="91"/>
      <c r="P31" s="93" t="s">
        <v>197</v>
      </c>
      <c r="Q31" s="84" t="s">
        <v>199</v>
      </c>
      <c r="R31" s="94"/>
      <c r="S31" s="175"/>
      <c r="T31" s="176"/>
      <c r="U31" s="177"/>
    </row>
    <row r="32" spans="2:28" ht="7" customHeight="1" thickTop="1">
      <c r="B32" s="102"/>
      <c r="C32" s="102"/>
      <c r="D32" s="116"/>
    </row>
    <row r="33" spans="2:28" ht="20.25" customHeight="1">
      <c r="B33" s="180" t="str">
        <f>IF($X$3="人体",data!B32,data!C25)</f>
        <v>修理品発送先</v>
      </c>
      <c r="C33" s="181"/>
      <c r="D33" s="117" t="str">
        <f>IF($X$3="人体",data!C33,IF($X$3="VET",data!C26,""))</f>
        <v xml:space="preserve">〒140-0012 </v>
      </c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8"/>
      <c r="W33" s="50" t="s">
        <v>471</v>
      </c>
      <c r="X33" s="50"/>
      <c r="Y33" s="50"/>
      <c r="Z33" s="50"/>
      <c r="AA33" s="50"/>
      <c r="AB33" s="50"/>
    </row>
    <row r="34" spans="2:28" ht="20.25" customHeight="1">
      <c r="B34" s="182"/>
      <c r="C34" s="183"/>
      <c r="D34" s="118" t="str">
        <f>IF($X$3="人体",data!C34,IF($X$3="VET",data!C27,""))</f>
        <v xml:space="preserve">東京都品川区勝島1丁目5番21号 三井物産グローバルロジスティクス株式会社勝島1号館2階 </v>
      </c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99"/>
      <c r="W34" s="78" t="s">
        <v>185</v>
      </c>
      <c r="X34" s="78" t="s">
        <v>486</v>
      </c>
      <c r="Y34" s="60">
        <v>1</v>
      </c>
      <c r="Z34" s="60">
        <v>2</v>
      </c>
      <c r="AA34" s="60">
        <v>3</v>
      </c>
      <c r="AB34" s="50"/>
    </row>
    <row r="35" spans="2:28" ht="20.25" customHeight="1">
      <c r="B35" s="184"/>
      <c r="C35" s="185"/>
      <c r="D35" s="119" t="str">
        <f>IF($X$3="人体",data!C35,IF($X$3="VET",data!C28,""))</f>
        <v>鴻池メディカル株式会社 洗浄センター J&amp;J担当者　</v>
      </c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1"/>
      <c r="W35" s="60"/>
      <c r="X35" s="81" t="str">
        <f>IFERROR(INDEX(Y35:AA35,W35),"")</f>
        <v/>
      </c>
      <c r="Y35" s="60" t="s">
        <v>472</v>
      </c>
      <c r="Z35" s="60" t="s">
        <v>473</v>
      </c>
      <c r="AA35" s="60" t="s">
        <v>474</v>
      </c>
      <c r="AB35" s="50"/>
    </row>
    <row r="36" spans="2:28" ht="7" customHeight="1"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6"/>
      <c r="R36" s="96"/>
    </row>
    <row r="37" spans="2:28" ht="20.25" customHeight="1">
      <c r="B37" s="172" t="str">
        <f>IF($X$3="人体",data!B25,"")</f>
        <v>修理代替器       
発送元返却先</v>
      </c>
      <c r="C37" s="173"/>
      <c r="D37" s="174" t="str">
        <f>IF($X$3="人体",data!C29&amp;"  "&amp;data!C30,"")</f>
        <v>〒144-0042  東京都大田区羽田旭町11番地1号　羽田クロノゲート物流棟7階</v>
      </c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W37" s="129" t="s">
        <v>475</v>
      </c>
    </row>
    <row r="38" spans="2:28" ht="20.25" customHeight="1">
      <c r="B38" s="173"/>
      <c r="C38" s="173"/>
      <c r="D38" s="174" t="str">
        <f>IF($X$3="人体",data!C31,"")</f>
        <v>ジョンソン・エンド・ジョンソン株式会社　修理代替器返却</v>
      </c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</row>
    <row r="39" spans="2:28">
      <c r="U39" s="103"/>
    </row>
    <row r="41" spans="2:28"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2:28"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2:28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2:28"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2:28"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2:28"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2:28"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2:28"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</sheetData>
  <sheetProtection algorithmName="SHA-512" hashValue="+ipTUS6ZDrq4T7+IK8EyFAfoCTgPpSCnFthRz5PsRngoonFwmwzIWic/B4HalG3zVNwmDEXgNwnHA7DxrVWJzA==" saltValue="Bqv4htl4JGkYgqVbGjeEMg==" spinCount="100000" sheet="1" objects="1" scenarios="1"/>
  <mergeCells count="54">
    <mergeCell ref="B11:J11"/>
    <mergeCell ref="B12:J14"/>
    <mergeCell ref="G9:P9"/>
    <mergeCell ref="G10:P10"/>
    <mergeCell ref="R8:U9"/>
    <mergeCell ref="Q8:Q9"/>
    <mergeCell ref="R11:U14"/>
    <mergeCell ref="Q11:Q14"/>
    <mergeCell ref="R10:U10"/>
    <mergeCell ref="F8:P8"/>
    <mergeCell ref="C9:E9"/>
    <mergeCell ref="C10:E10"/>
    <mergeCell ref="T3:U3"/>
    <mergeCell ref="K4:P4"/>
    <mergeCell ref="Q5:U5"/>
    <mergeCell ref="B6:E7"/>
    <mergeCell ref="L6:L7"/>
    <mergeCell ref="F5:I5"/>
    <mergeCell ref="J5:L5"/>
    <mergeCell ref="J6:K7"/>
    <mergeCell ref="M6:P7"/>
    <mergeCell ref="F6:H6"/>
    <mergeCell ref="F7:H7"/>
    <mergeCell ref="Q4:S4"/>
    <mergeCell ref="R6:S7"/>
    <mergeCell ref="T6:U7"/>
    <mergeCell ref="T4:U4"/>
    <mergeCell ref="R17:U18"/>
    <mergeCell ref="Q19:U20"/>
    <mergeCell ref="B19:P19"/>
    <mergeCell ref="Q21:U21"/>
    <mergeCell ref="B20:P22"/>
    <mergeCell ref="K17:P17"/>
    <mergeCell ref="B18:H18"/>
    <mergeCell ref="I18:J18"/>
    <mergeCell ref="K18:P18"/>
    <mergeCell ref="B17:J17"/>
    <mergeCell ref="K23:O23"/>
    <mergeCell ref="L24:L25"/>
    <mergeCell ref="N24:N25"/>
    <mergeCell ref="I24:J25"/>
    <mergeCell ref="Q23:U23"/>
    <mergeCell ref="B24:B25"/>
    <mergeCell ref="B26:E26"/>
    <mergeCell ref="I26:P26"/>
    <mergeCell ref="B37:C38"/>
    <mergeCell ref="D37:U37"/>
    <mergeCell ref="D38:U38"/>
    <mergeCell ref="S31:U31"/>
    <mergeCell ref="B31:C31"/>
    <mergeCell ref="B33:C35"/>
    <mergeCell ref="B27:P29"/>
    <mergeCell ref="Q28:U29"/>
    <mergeCell ref="Q25:U25"/>
  </mergeCells>
  <phoneticPr fontId="3"/>
  <conditionalFormatting sqref="B20">
    <cfRule type="expression" dxfId="34" priority="29">
      <formula>$B$20=""</formula>
    </cfRule>
  </conditionalFormatting>
  <conditionalFormatting sqref="B37:C38">
    <cfRule type="expression" dxfId="33" priority="56">
      <formula>$X$3="人体"</formula>
    </cfRule>
  </conditionalFormatting>
  <conditionalFormatting sqref="B6:E7">
    <cfRule type="expression" dxfId="32" priority="39">
      <formula>$B$6=""</formula>
    </cfRule>
  </conditionalFormatting>
  <conditionalFormatting sqref="B12:J14">
    <cfRule type="expression" dxfId="31" priority="31">
      <formula>$B$12=""</formula>
    </cfRule>
  </conditionalFormatting>
  <conditionalFormatting sqref="B18:J18">
    <cfRule type="expression" dxfId="30" priority="59">
      <formula>$B$18=""</formula>
    </cfRule>
  </conditionalFormatting>
  <conditionalFormatting sqref="B16:P16">
    <cfRule type="expression" dxfId="29" priority="71">
      <formula>$W$11=""</formula>
    </cfRule>
  </conditionalFormatting>
  <conditionalFormatting sqref="B23:P23">
    <cfRule type="expression" dxfId="28" priority="74">
      <formula>$X$15=FALSE</formula>
    </cfRule>
    <cfRule type="expression" dxfId="27" priority="75">
      <formula>AND($X$15,$AB$17="入力済")</formula>
    </cfRule>
    <cfRule type="expression" dxfId="26" priority="76">
      <formula>AND($X$15,$AB$18="")</formula>
    </cfRule>
  </conditionalFormatting>
  <conditionalFormatting sqref="B30:P30">
    <cfRule type="expression" dxfId="25" priority="51">
      <formula>$W$3&lt;&gt;2</formula>
    </cfRule>
    <cfRule type="expression" dxfId="24" priority="52">
      <formula>$W$35=""</formula>
    </cfRule>
  </conditionalFormatting>
  <conditionalFormatting sqref="C9:E9">
    <cfRule type="expression" dxfId="23" priority="35">
      <formula>$C$9=""</formula>
    </cfRule>
  </conditionalFormatting>
  <conditionalFormatting sqref="C25:G25">
    <cfRule type="expression" dxfId="22" priority="42">
      <formula>$C$24="未処理"</formula>
    </cfRule>
  </conditionalFormatting>
  <conditionalFormatting sqref="C24:H24">
    <cfRule type="expression" dxfId="21" priority="28">
      <formula>$W$22=""</formula>
    </cfRule>
  </conditionalFormatting>
  <conditionalFormatting sqref="D31">
    <cfRule type="expression" dxfId="20" priority="26">
      <formula>$D$31=""</formula>
    </cfRule>
  </conditionalFormatting>
  <conditionalFormatting sqref="D37:U37">
    <cfRule type="expression" dxfId="19" priority="57">
      <formula>$X$3="人体"</formula>
    </cfRule>
  </conditionalFormatting>
  <conditionalFormatting sqref="D38:U38">
    <cfRule type="expression" dxfId="18" priority="58">
      <formula>$X$3="人体"</formula>
    </cfRule>
  </conditionalFormatting>
  <conditionalFormatting sqref="F31">
    <cfRule type="expression" dxfId="17" priority="25">
      <formula>$F$31=""</formula>
    </cfRule>
  </conditionalFormatting>
  <conditionalFormatting sqref="F6:H6">
    <cfRule type="expression" dxfId="16" priority="1">
      <formula>$F$7&lt;&gt;""</formula>
    </cfRule>
    <cfRule type="expression" dxfId="15" priority="38">
      <formula>$F$6=""</formula>
    </cfRule>
  </conditionalFormatting>
  <conditionalFormatting sqref="F7:H7">
    <cfRule type="expression" dxfId="14" priority="2">
      <formula>$F$6&lt;&gt;""</formula>
    </cfRule>
    <cfRule type="expression" dxfId="13" priority="37">
      <formula>$F$7=""</formula>
    </cfRule>
  </conditionalFormatting>
  <conditionalFormatting sqref="G9:P9">
    <cfRule type="expression" dxfId="12" priority="33">
      <formula>$G$9=""</formula>
    </cfRule>
  </conditionalFormatting>
  <conditionalFormatting sqref="G10:P10">
    <cfRule type="expression" dxfId="11" priority="32">
      <formula>$G$10=""</formula>
    </cfRule>
  </conditionalFormatting>
  <conditionalFormatting sqref="H31">
    <cfRule type="expression" dxfId="10" priority="24">
      <formula>$H$31=""</formula>
    </cfRule>
  </conditionalFormatting>
  <conditionalFormatting sqref="J6:K7">
    <cfRule type="expression" dxfId="9" priority="36">
      <formula>$J$6=""</formula>
    </cfRule>
  </conditionalFormatting>
  <conditionalFormatting sqref="K24:P25">
    <cfRule type="expression" dxfId="8" priority="27">
      <formula>$W$25=""</formula>
    </cfRule>
  </conditionalFormatting>
  <conditionalFormatting sqref="Q6:U7">
    <cfRule type="expression" dxfId="7" priority="21">
      <formula>$W$7=""</formula>
    </cfRule>
  </conditionalFormatting>
  <conditionalFormatting sqref="R8:U18">
    <cfRule type="expression" dxfId="6" priority="22" stopIfTrue="1">
      <formula>$W$7=1</formula>
    </cfRule>
    <cfRule type="expression" dxfId="5" priority="41">
      <formula>$R8=""</formula>
    </cfRule>
  </conditionalFormatting>
  <dataValidations count="7">
    <dataValidation type="whole" imeMode="off" allowBlank="1" showInputMessage="1" showErrorMessage="1" errorTitle="エラーメッセージーーーーーー" error="1～31を入力します" sqref="O14 H31" xr:uid="{3A9705FD-6885-49E0-8032-2284CE745A73}">
      <formula1>1</formula1>
      <formula2>31</formula2>
    </dataValidation>
    <dataValidation type="whole" imeMode="off" allowBlank="1" showInputMessage="1" showErrorMessage="1" errorTitle="エラーメッセージーーーーーー" error="1～12を入力します" sqref="M14 F31" xr:uid="{D9AC3CF6-7FF2-49C5-A6E3-8CF800A902E3}">
      <formula1>1</formula1>
      <formula2>12</formula2>
    </dataValidation>
    <dataValidation type="whole" imeMode="off" allowBlank="1" showInputMessage="1" showErrorMessage="1" errorTitle="エラーメッセージーーーーーー" error="yyyy　西暦を入力します" sqref="D31" xr:uid="{CD9A6678-C623-4B73-99CE-343B4E4AC708}">
      <formula1>2025</formula1>
      <formula2>9999</formula2>
    </dataValidation>
    <dataValidation imeMode="off" allowBlank="1" showInputMessage="1" showErrorMessage="1" sqref="C9:E10 R17:U18 K31 M31 O31" xr:uid="{64027DA2-8101-4CF5-870F-508AF2C43E41}"/>
    <dataValidation type="textLength" imeMode="off" operator="equal" allowBlank="1" showInputMessage="1" showErrorMessage="1" errorTitle="エラーメッセージーーーーーー" error="0000-000　_x000a_書式で入力をお願いします" promptTitle="入力メモーーーーーー" prompt="000-0000　_x000a_書式で入力をお願いします" sqref="G9:P9 R10:U10" xr:uid="{AAF66C58-DE10-4396-A397-E5CC387C8ADC}">
      <formula1>8</formula1>
    </dataValidation>
    <dataValidation type="list" allowBlank="1" sqref="B18" xr:uid="{DFCEFA85-1FFE-4827-A85B-82DC0C53EDE3}">
      <formula1>製品_選択肢</formula1>
    </dataValidation>
    <dataValidation type="whole" imeMode="off" allowBlank="1" showInputMessage="1" showErrorMessage="1" errorTitle="エラーメッセージーーーーーー" error="yyyy　西暦を入力します" sqref="K14" xr:uid="{BF9368BC-5045-4AF6-9CAD-FE8EF7AAE87C}">
      <formula1>1900</formula1>
      <formula2>9999</formula2>
    </dataValidation>
  </dataValidations>
  <printOptions horizontalCentered="1" verticalCentered="1"/>
  <pageMargins left="0.47244094488188981" right="0.39370078740157483" top="0.19685039370078741" bottom="0.23622047244094491" header="0.15748031496062992" footer="0.19685039370078741"/>
  <pageSetup paperSize="9" scale="78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1" r:id="rId4" name="Group Box 57">
              <controlPr defaultSize="0" print="0" autoFill="0" autoPict="0">
                <anchor moveWithCells="1">
                  <from>
                    <xdr:col>1</xdr:col>
                    <xdr:colOff>82550</xdr:colOff>
                    <xdr:row>2</xdr:row>
                    <xdr:rowOff>101600</xdr:rowOff>
                  </from>
                  <to>
                    <xdr:col>3</xdr:col>
                    <xdr:colOff>444500</xdr:colOff>
                    <xdr:row>2</xdr:row>
                    <xdr:rowOff>654050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" name="Option Button 58">
              <controlPr defaultSize="0" print="0" autoFill="0" autoLine="0" autoPict="0">
                <anchor moveWithCells="1">
                  <from>
                    <xdr:col>1</xdr:col>
                    <xdr:colOff>127000</xdr:colOff>
                    <xdr:row>2</xdr:row>
                    <xdr:rowOff>158750</xdr:rowOff>
                  </from>
                  <to>
                    <xdr:col>2</xdr:col>
                    <xdr:colOff>31750</xdr:colOff>
                    <xdr:row>2</xdr:row>
                    <xdr:rowOff>622300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" name="Option Button 59">
              <controlPr defaultSize="0" print="0" autoFill="0" autoLine="0" autoPict="0">
                <anchor moveWithCells="1">
                  <from>
                    <xdr:col>2</xdr:col>
                    <xdr:colOff>107950</xdr:colOff>
                    <xdr:row>2</xdr:row>
                    <xdr:rowOff>158750</xdr:rowOff>
                  </from>
                  <to>
                    <xdr:col>3</xdr:col>
                    <xdr:colOff>279400</xdr:colOff>
                    <xdr:row>2</xdr:row>
                    <xdr:rowOff>622300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7" name="Group Box 116">
              <controlPr defaultSize="0" autoFill="0" autoPict="0">
                <anchor moveWithCells="1">
                  <from>
                    <xdr:col>1</xdr:col>
                    <xdr:colOff>6350</xdr:colOff>
                    <xdr:row>22</xdr:row>
                    <xdr:rowOff>0</xdr:rowOff>
                  </from>
                  <to>
                    <xdr:col>16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" name="Option Button 117">
              <controlPr defaultSize="0" autoFill="0" autoLine="0" autoPict="0">
                <anchor moveWithCells="1">
                  <from>
                    <xdr:col>3</xdr:col>
                    <xdr:colOff>628650</xdr:colOff>
                    <xdr:row>22</xdr:row>
                    <xdr:rowOff>19050</xdr:rowOff>
                  </from>
                  <to>
                    <xdr:col>4</xdr:col>
                    <xdr:colOff>234950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" name="Option Button 118">
              <controlPr defaultSize="0" autoFill="0" autoLine="0" autoPict="0">
                <anchor moveWithCells="1">
                  <from>
                    <xdr:col>5</xdr:col>
                    <xdr:colOff>635000</xdr:colOff>
                    <xdr:row>22</xdr:row>
                    <xdr:rowOff>6350</xdr:rowOff>
                  </from>
                  <to>
                    <xdr:col>6</xdr:col>
                    <xdr:colOff>177800</xdr:colOff>
                    <xdr:row>22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0" name="Option Button 119">
              <controlPr defaultSize="0" autoFill="0" autoLine="0" autoPict="0">
                <anchor moveWithCells="1">
                  <from>
                    <xdr:col>8</xdr:col>
                    <xdr:colOff>781050</xdr:colOff>
                    <xdr:row>22</xdr:row>
                    <xdr:rowOff>19050</xdr:rowOff>
                  </from>
                  <to>
                    <xdr:col>9</xdr:col>
                    <xdr:colOff>184150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1" name="Group Box 120">
              <controlPr defaultSize="0" autoFill="0" autoPict="0">
                <anchor moveWithCells="1">
                  <from>
                    <xdr:col>0</xdr:col>
                    <xdr:colOff>82550</xdr:colOff>
                    <xdr:row>29</xdr:row>
                    <xdr:rowOff>6350</xdr:rowOff>
                  </from>
                  <to>
                    <xdr:col>16</xdr:col>
                    <xdr:colOff>6350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2" name="Option Button 121">
              <controlPr defaultSize="0" autoFill="0" autoLine="0" autoPict="0">
                <anchor moveWithCells="1">
                  <from>
                    <xdr:col>2</xdr:col>
                    <xdr:colOff>292100</xdr:colOff>
                    <xdr:row>28</xdr:row>
                    <xdr:rowOff>171450</xdr:rowOff>
                  </from>
                  <to>
                    <xdr:col>3</xdr:col>
                    <xdr:colOff>101600</xdr:colOff>
                    <xdr:row>30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3" name="Option Button 122">
              <controlPr defaultSize="0" autoFill="0" autoLine="0" autoPict="0">
                <anchor moveWithCells="1">
                  <from>
                    <xdr:col>4</xdr:col>
                    <xdr:colOff>222250</xdr:colOff>
                    <xdr:row>28</xdr:row>
                    <xdr:rowOff>184150</xdr:rowOff>
                  </from>
                  <to>
                    <xdr:col>5</xdr:col>
                    <xdr:colOff>50800</xdr:colOff>
                    <xdr:row>30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4" name="Option Button 124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184150</xdr:rowOff>
                  </from>
                  <to>
                    <xdr:col>7</xdr:col>
                    <xdr:colOff>57150</xdr:colOff>
                    <xdr:row>30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5" name="Group Box 126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6350</xdr:rowOff>
                  </from>
                  <to>
                    <xdr:col>8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6" name="Option Button 127">
              <controlPr defaultSize="0" autoFill="0" autoLine="0" autoPict="0">
                <anchor moveWithCells="1">
                  <from>
                    <xdr:col>2</xdr:col>
                    <xdr:colOff>400050</xdr:colOff>
                    <xdr:row>23</xdr:row>
                    <xdr:rowOff>6350</xdr:rowOff>
                  </from>
                  <to>
                    <xdr:col>4</xdr:col>
                    <xdr:colOff>6350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7" name="Option Button 128">
              <controlPr defaultSize="0" autoFill="0" autoLine="0" autoPict="0">
                <anchor moveWithCells="1">
                  <from>
                    <xdr:col>4</xdr:col>
                    <xdr:colOff>349250</xdr:colOff>
                    <xdr:row>23</xdr:row>
                    <xdr:rowOff>19050</xdr:rowOff>
                  </from>
                  <to>
                    <xdr:col>5</xdr:col>
                    <xdr:colOff>641350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8" name="Group Box 129">
              <controlPr defaultSize="0" autoFill="0" autoPict="0">
                <anchor moveWithCells="1">
                  <from>
                    <xdr:col>10</xdr:col>
                    <xdr:colOff>6350</xdr:colOff>
                    <xdr:row>23</xdr:row>
                    <xdr:rowOff>0</xdr:rowOff>
                  </from>
                  <to>
                    <xdr:col>15</xdr:col>
                    <xdr:colOff>349250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9" name="Option Button 130">
              <controlPr defaultSize="0" autoFill="0" autoLine="0" autoPict="0">
                <anchor moveWithCells="1">
                  <from>
                    <xdr:col>10</xdr:col>
                    <xdr:colOff>355600</xdr:colOff>
                    <xdr:row>23</xdr:row>
                    <xdr:rowOff>107950</xdr:rowOff>
                  </from>
                  <to>
                    <xdr:col>12</xdr:col>
                    <xdr:colOff>152400</xdr:colOff>
                    <xdr:row>24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20" name="Option Button 131">
              <controlPr defaultSize="0" autoFill="0" autoLine="0" autoPict="0">
                <anchor moveWithCells="1">
                  <from>
                    <xdr:col>12</xdr:col>
                    <xdr:colOff>323850</xdr:colOff>
                    <xdr:row>23</xdr:row>
                    <xdr:rowOff>114300</xdr:rowOff>
                  </from>
                  <to>
                    <xdr:col>14</xdr:col>
                    <xdr:colOff>38100</xdr:colOff>
                    <xdr:row>24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21" name="Group Box 138">
              <controlPr defaultSize="0" autoFill="0" autoPict="0">
                <anchor moveWithCells="1">
                  <from>
                    <xdr:col>16</xdr:col>
                    <xdr:colOff>0</xdr:colOff>
                    <xdr:row>5</xdr:row>
                    <xdr:rowOff>6350</xdr:rowOff>
                  </from>
                  <to>
                    <xdr:col>20</xdr:col>
                    <xdr:colOff>1314450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22" name="Option Button 140">
              <controlPr defaultSize="0" autoFill="0" autoLine="0" autoPict="0">
                <anchor moveWithCells="1">
                  <from>
                    <xdr:col>17</xdr:col>
                    <xdr:colOff>31750</xdr:colOff>
                    <xdr:row>5</xdr:row>
                    <xdr:rowOff>107950</xdr:rowOff>
                  </from>
                  <to>
                    <xdr:col>17</xdr:col>
                    <xdr:colOff>285750</xdr:colOff>
                    <xdr:row>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23" name="Option Button 141">
              <controlPr defaultSize="0" autoFill="0" autoLine="0" autoPict="0">
                <anchor moveWithCells="1">
                  <from>
                    <xdr:col>19</xdr:col>
                    <xdr:colOff>82550</xdr:colOff>
                    <xdr:row>5</xdr:row>
                    <xdr:rowOff>133350</xdr:rowOff>
                  </from>
                  <to>
                    <xdr:col>19</xdr:col>
                    <xdr:colOff>311150</xdr:colOff>
                    <xdr:row>6</xdr:row>
                    <xdr:rowOff>82550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CD1B1-2B67-49E5-BF96-EA2BB34DADC7}">
  <dimension ref="A1:E403"/>
  <sheetViews>
    <sheetView zoomScaleNormal="100" workbookViewId="0">
      <selection activeCell="C2" sqref="C2"/>
    </sheetView>
  </sheetViews>
  <sheetFormatPr defaultColWidth="16.59765625" defaultRowHeight="11"/>
  <cols>
    <col min="1" max="1" width="16.59765625" style="42"/>
    <col min="2" max="2" width="18" style="3" customWidth="1"/>
    <col min="3" max="3" width="32.19921875" style="3" customWidth="1"/>
    <col min="4" max="4" width="26.09765625" style="42" customWidth="1"/>
    <col min="5" max="16384" width="16.59765625" style="3"/>
  </cols>
  <sheetData>
    <row r="1" spans="1:5">
      <c r="A1" s="44" t="s">
        <v>441</v>
      </c>
      <c r="B1" s="45" t="s">
        <v>504</v>
      </c>
      <c r="C1" s="130" t="s">
        <v>477</v>
      </c>
      <c r="D1" s="104" t="s">
        <v>234</v>
      </c>
      <c r="E1" s="43" t="s">
        <v>442</v>
      </c>
    </row>
    <row r="2" spans="1:5">
      <c r="A2" s="47" t="s">
        <v>527</v>
      </c>
      <c r="B2" s="46" t="s">
        <v>528</v>
      </c>
      <c r="D2" s="105" t="s">
        <v>235</v>
      </c>
      <c r="E2" s="43"/>
    </row>
    <row r="3" spans="1:5">
      <c r="A3" s="47" t="s">
        <v>529</v>
      </c>
      <c r="B3" s="46" t="s">
        <v>530</v>
      </c>
      <c r="D3" s="105" t="s">
        <v>236</v>
      </c>
    </row>
    <row r="4" spans="1:5">
      <c r="A4" s="47" t="s">
        <v>531</v>
      </c>
      <c r="B4" s="46" t="s">
        <v>532</v>
      </c>
      <c r="D4" s="105" t="s">
        <v>237</v>
      </c>
    </row>
    <row r="5" spans="1:5">
      <c r="A5" s="47" t="s">
        <v>533</v>
      </c>
      <c r="B5" s="46" t="s">
        <v>534</v>
      </c>
      <c r="D5" s="105" t="s">
        <v>238</v>
      </c>
    </row>
    <row r="6" spans="1:5">
      <c r="A6" s="47" t="s">
        <v>535</v>
      </c>
      <c r="B6" s="46" t="s">
        <v>536</v>
      </c>
      <c r="D6" s="105" t="s">
        <v>239</v>
      </c>
    </row>
    <row r="7" spans="1:5">
      <c r="A7" s="47" t="s">
        <v>537</v>
      </c>
      <c r="B7" s="46" t="s">
        <v>538</v>
      </c>
      <c r="D7" s="105" t="s">
        <v>240</v>
      </c>
    </row>
    <row r="8" spans="1:5">
      <c r="A8" s="47" t="s">
        <v>539</v>
      </c>
      <c r="B8" s="46" t="s">
        <v>540</v>
      </c>
      <c r="D8" s="105" t="s">
        <v>241</v>
      </c>
    </row>
    <row r="9" spans="1:5">
      <c r="A9" s="47" t="s">
        <v>541</v>
      </c>
      <c r="B9" s="46" t="s">
        <v>542</v>
      </c>
      <c r="D9" s="105" t="s">
        <v>242</v>
      </c>
    </row>
    <row r="10" spans="1:5">
      <c r="A10" s="47" t="s">
        <v>543</v>
      </c>
      <c r="B10" s="46" t="s">
        <v>544</v>
      </c>
      <c r="D10" s="105" t="s">
        <v>243</v>
      </c>
    </row>
    <row r="11" spans="1:5">
      <c r="A11" s="47" t="s">
        <v>545</v>
      </c>
      <c r="B11" s="46" t="s">
        <v>546</v>
      </c>
      <c r="D11" s="105" t="s">
        <v>244</v>
      </c>
    </row>
    <row r="12" spans="1:5">
      <c r="A12" s="47" t="s">
        <v>547</v>
      </c>
      <c r="B12" s="46" t="s">
        <v>548</v>
      </c>
      <c r="D12" s="105" t="s">
        <v>245</v>
      </c>
    </row>
    <row r="13" spans="1:5">
      <c r="A13" s="47" t="s">
        <v>549</v>
      </c>
      <c r="B13" s="46" t="s">
        <v>550</v>
      </c>
      <c r="D13" s="105" t="s">
        <v>246</v>
      </c>
    </row>
    <row r="14" spans="1:5">
      <c r="A14" s="47" t="s">
        <v>551</v>
      </c>
      <c r="B14" s="46" t="s">
        <v>552</v>
      </c>
      <c r="D14" s="105" t="s">
        <v>247</v>
      </c>
    </row>
    <row r="15" spans="1:5">
      <c r="A15" s="47" t="s">
        <v>553</v>
      </c>
      <c r="B15" s="46" t="s">
        <v>554</v>
      </c>
      <c r="D15" s="105" t="s">
        <v>248</v>
      </c>
    </row>
    <row r="16" spans="1:5">
      <c r="A16" s="47" t="s">
        <v>555</v>
      </c>
      <c r="B16" s="46" t="s">
        <v>556</v>
      </c>
      <c r="D16" s="105" t="s">
        <v>249</v>
      </c>
    </row>
    <row r="17" spans="1:4">
      <c r="A17" s="47" t="s">
        <v>557</v>
      </c>
      <c r="B17" s="46" t="s">
        <v>558</v>
      </c>
      <c r="D17" s="105" t="s">
        <v>250</v>
      </c>
    </row>
    <row r="18" spans="1:4">
      <c r="A18" s="47" t="s">
        <v>559</v>
      </c>
      <c r="B18" s="46" t="s">
        <v>560</v>
      </c>
      <c r="D18" s="105" t="s">
        <v>251</v>
      </c>
    </row>
    <row r="19" spans="1:4">
      <c r="A19" s="47" t="s">
        <v>561</v>
      </c>
      <c r="B19" s="46" t="s">
        <v>562</v>
      </c>
      <c r="D19" s="105" t="s">
        <v>252</v>
      </c>
    </row>
    <row r="20" spans="1:4">
      <c r="A20" s="47" t="s">
        <v>563</v>
      </c>
      <c r="B20" s="46" t="s">
        <v>564</v>
      </c>
      <c r="D20" s="105" t="s">
        <v>253</v>
      </c>
    </row>
    <row r="21" spans="1:4">
      <c r="A21" s="47" t="s">
        <v>565</v>
      </c>
      <c r="B21" s="46" t="s">
        <v>566</v>
      </c>
      <c r="D21" s="105" t="s">
        <v>254</v>
      </c>
    </row>
    <row r="22" spans="1:4">
      <c r="A22" s="47" t="s">
        <v>567</v>
      </c>
      <c r="B22" s="46" t="s">
        <v>568</v>
      </c>
      <c r="D22" s="105" t="s">
        <v>255</v>
      </c>
    </row>
    <row r="23" spans="1:4">
      <c r="A23" s="47" t="s">
        <v>569</v>
      </c>
      <c r="B23" s="46" t="s">
        <v>570</v>
      </c>
      <c r="D23" s="105" t="s">
        <v>256</v>
      </c>
    </row>
    <row r="24" spans="1:4">
      <c r="A24" s="47" t="s">
        <v>571</v>
      </c>
      <c r="B24" s="46" t="s">
        <v>572</v>
      </c>
      <c r="D24" s="105" t="s">
        <v>573</v>
      </c>
    </row>
    <row r="25" spans="1:4">
      <c r="A25" s="47" t="s">
        <v>574</v>
      </c>
      <c r="B25" s="46" t="s">
        <v>575</v>
      </c>
      <c r="D25" s="105" t="s">
        <v>576</v>
      </c>
    </row>
    <row r="26" spans="1:4">
      <c r="A26" s="47" t="s">
        <v>577</v>
      </c>
      <c r="B26" s="46" t="s">
        <v>578</v>
      </c>
      <c r="D26" s="105" t="s">
        <v>257</v>
      </c>
    </row>
    <row r="27" spans="1:4">
      <c r="A27" s="47" t="s">
        <v>579</v>
      </c>
      <c r="B27" s="46" t="s">
        <v>580</v>
      </c>
      <c r="D27" s="105" t="s">
        <v>258</v>
      </c>
    </row>
    <row r="28" spans="1:4">
      <c r="A28" s="47" t="s">
        <v>581</v>
      </c>
      <c r="B28" s="46" t="s">
        <v>582</v>
      </c>
      <c r="D28" s="105" t="s">
        <v>259</v>
      </c>
    </row>
    <row r="29" spans="1:4">
      <c r="A29" s="47" t="s">
        <v>583</v>
      </c>
      <c r="B29" s="46" t="s">
        <v>584</v>
      </c>
      <c r="D29" s="105" t="s">
        <v>260</v>
      </c>
    </row>
    <row r="30" spans="1:4">
      <c r="A30" s="47" t="s">
        <v>585</v>
      </c>
      <c r="B30" s="46" t="s">
        <v>586</v>
      </c>
      <c r="D30" s="105" t="s">
        <v>261</v>
      </c>
    </row>
    <row r="31" spans="1:4">
      <c r="A31" s="47" t="s">
        <v>587</v>
      </c>
      <c r="B31" s="46" t="s">
        <v>588</v>
      </c>
      <c r="D31" s="105" t="s">
        <v>262</v>
      </c>
    </row>
    <row r="32" spans="1:4">
      <c r="A32" s="47" t="s">
        <v>589</v>
      </c>
      <c r="B32" s="46" t="s">
        <v>590</v>
      </c>
      <c r="D32" s="105" t="s">
        <v>263</v>
      </c>
    </row>
    <row r="33" spans="1:4">
      <c r="A33" s="47" t="s">
        <v>591</v>
      </c>
      <c r="B33" s="46" t="s">
        <v>592</v>
      </c>
      <c r="D33" s="105" t="s">
        <v>264</v>
      </c>
    </row>
    <row r="34" spans="1:4">
      <c r="A34" s="47" t="s">
        <v>593</v>
      </c>
      <c r="B34" s="46" t="s">
        <v>594</v>
      </c>
      <c r="D34" s="105" t="s">
        <v>265</v>
      </c>
    </row>
    <row r="35" spans="1:4">
      <c r="A35" s="47" t="s">
        <v>595</v>
      </c>
      <c r="B35" s="46" t="s">
        <v>596</v>
      </c>
      <c r="D35" s="105" t="s">
        <v>266</v>
      </c>
    </row>
    <row r="36" spans="1:4">
      <c r="A36" s="47" t="s">
        <v>597</v>
      </c>
      <c r="B36" s="46" t="s">
        <v>598</v>
      </c>
      <c r="D36" s="105" t="s">
        <v>267</v>
      </c>
    </row>
    <row r="37" spans="1:4">
      <c r="A37" s="47" t="s">
        <v>599</v>
      </c>
      <c r="B37" s="46" t="s">
        <v>600</v>
      </c>
      <c r="D37" s="105" t="s">
        <v>268</v>
      </c>
    </row>
    <row r="38" spans="1:4">
      <c r="A38" s="47" t="s">
        <v>601</v>
      </c>
      <c r="B38" s="46" t="s">
        <v>602</v>
      </c>
      <c r="D38" s="105" t="s">
        <v>269</v>
      </c>
    </row>
    <row r="39" spans="1:4">
      <c r="A39" s="47" t="s">
        <v>603</v>
      </c>
      <c r="B39" s="46" t="s">
        <v>604</v>
      </c>
      <c r="D39" s="105" t="s">
        <v>270</v>
      </c>
    </row>
    <row r="40" spans="1:4">
      <c r="A40" s="47" t="s">
        <v>605</v>
      </c>
      <c r="B40" s="46" t="s">
        <v>606</v>
      </c>
      <c r="D40" s="105" t="s">
        <v>271</v>
      </c>
    </row>
    <row r="41" spans="1:4">
      <c r="A41" s="47" t="s">
        <v>607</v>
      </c>
      <c r="B41" s="46" t="s">
        <v>608</v>
      </c>
      <c r="D41" s="105" t="s">
        <v>272</v>
      </c>
    </row>
    <row r="42" spans="1:4">
      <c r="A42" s="47" t="s">
        <v>609</v>
      </c>
      <c r="B42" s="46" t="s">
        <v>610</v>
      </c>
      <c r="D42" s="105" t="s">
        <v>273</v>
      </c>
    </row>
    <row r="43" spans="1:4">
      <c r="A43" s="47" t="s">
        <v>611</v>
      </c>
      <c r="B43" s="46" t="s">
        <v>612</v>
      </c>
      <c r="D43" s="105" t="s">
        <v>274</v>
      </c>
    </row>
    <row r="44" spans="1:4">
      <c r="A44" s="47" t="s">
        <v>613</v>
      </c>
      <c r="B44" s="46" t="s">
        <v>614</v>
      </c>
      <c r="D44" s="105" t="s">
        <v>275</v>
      </c>
    </row>
    <row r="45" spans="1:4">
      <c r="A45" s="47" t="s">
        <v>615</v>
      </c>
      <c r="B45" s="46" t="s">
        <v>616</v>
      </c>
      <c r="D45" s="105" t="s">
        <v>276</v>
      </c>
    </row>
    <row r="46" spans="1:4">
      <c r="A46" s="47" t="s">
        <v>617</v>
      </c>
      <c r="B46" s="46" t="s">
        <v>618</v>
      </c>
      <c r="D46" s="105" t="s">
        <v>277</v>
      </c>
    </row>
    <row r="47" spans="1:4">
      <c r="A47" s="47" t="s">
        <v>619</v>
      </c>
      <c r="B47" s="46" t="s">
        <v>620</v>
      </c>
      <c r="D47" s="105" t="s">
        <v>278</v>
      </c>
    </row>
    <row r="48" spans="1:4">
      <c r="A48" s="47" t="s">
        <v>621</v>
      </c>
      <c r="B48" s="46" t="s">
        <v>622</v>
      </c>
      <c r="D48" s="105" t="s">
        <v>279</v>
      </c>
    </row>
    <row r="49" spans="1:4">
      <c r="A49" s="47" t="s">
        <v>623</v>
      </c>
      <c r="B49" s="46" t="s">
        <v>624</v>
      </c>
      <c r="D49" s="105" t="s">
        <v>280</v>
      </c>
    </row>
    <row r="50" spans="1:4">
      <c r="A50" s="47" t="s">
        <v>625</v>
      </c>
      <c r="B50" s="46" t="s">
        <v>626</v>
      </c>
      <c r="D50" s="105" t="s">
        <v>281</v>
      </c>
    </row>
    <row r="51" spans="1:4">
      <c r="A51" s="47" t="s">
        <v>627</v>
      </c>
      <c r="B51" s="46" t="s">
        <v>628</v>
      </c>
      <c r="D51" s="105" t="s">
        <v>282</v>
      </c>
    </row>
    <row r="52" spans="1:4">
      <c r="A52" s="47" t="s">
        <v>629</v>
      </c>
      <c r="B52" s="46" t="s">
        <v>630</v>
      </c>
      <c r="D52" s="105" t="s">
        <v>283</v>
      </c>
    </row>
    <row r="53" spans="1:4">
      <c r="A53" s="47" t="s">
        <v>631</v>
      </c>
      <c r="B53" s="46" t="s">
        <v>632</v>
      </c>
      <c r="D53" s="105" t="s">
        <v>284</v>
      </c>
    </row>
    <row r="54" spans="1:4">
      <c r="A54" s="47" t="s">
        <v>633</v>
      </c>
      <c r="B54" s="46" t="s">
        <v>634</v>
      </c>
      <c r="D54" s="105" t="s">
        <v>285</v>
      </c>
    </row>
    <row r="55" spans="1:4">
      <c r="A55" s="47" t="s">
        <v>635</v>
      </c>
      <c r="B55" s="46" t="s">
        <v>636</v>
      </c>
      <c r="D55" s="105" t="s">
        <v>286</v>
      </c>
    </row>
    <row r="56" spans="1:4">
      <c r="A56" s="47" t="s">
        <v>637</v>
      </c>
      <c r="B56" s="46" t="s">
        <v>638</v>
      </c>
      <c r="D56" s="105" t="s">
        <v>287</v>
      </c>
    </row>
    <row r="57" spans="1:4">
      <c r="A57" s="47" t="s">
        <v>639</v>
      </c>
      <c r="B57" s="46" t="s">
        <v>640</v>
      </c>
      <c r="D57" s="105" t="s">
        <v>288</v>
      </c>
    </row>
    <row r="58" spans="1:4">
      <c r="A58" s="47" t="s">
        <v>641</v>
      </c>
      <c r="B58" s="46" t="s">
        <v>642</v>
      </c>
      <c r="D58" s="105" t="s">
        <v>289</v>
      </c>
    </row>
    <row r="59" spans="1:4">
      <c r="A59" s="47" t="s">
        <v>643</v>
      </c>
      <c r="B59" s="46" t="s">
        <v>604</v>
      </c>
      <c r="D59" s="105" t="s">
        <v>290</v>
      </c>
    </row>
    <row r="60" spans="1:4">
      <c r="A60" s="47" t="s">
        <v>644</v>
      </c>
      <c r="B60" s="46" t="s">
        <v>645</v>
      </c>
      <c r="D60" s="105" t="s">
        <v>291</v>
      </c>
    </row>
    <row r="61" spans="1:4">
      <c r="A61" s="47" t="s">
        <v>646</v>
      </c>
      <c r="B61" s="46" t="s">
        <v>647</v>
      </c>
      <c r="D61" s="105" t="s">
        <v>292</v>
      </c>
    </row>
    <row r="62" spans="1:4">
      <c r="A62" s="47" t="s">
        <v>648</v>
      </c>
      <c r="B62" s="46" t="s">
        <v>649</v>
      </c>
      <c r="D62" s="105" t="s">
        <v>293</v>
      </c>
    </row>
    <row r="63" spans="1:4">
      <c r="A63" s="47" t="s">
        <v>650</v>
      </c>
      <c r="B63" s="46" t="s">
        <v>651</v>
      </c>
      <c r="D63" s="105" t="s">
        <v>294</v>
      </c>
    </row>
    <row r="64" spans="1:4">
      <c r="A64" s="47" t="s">
        <v>652</v>
      </c>
      <c r="B64" s="46" t="s">
        <v>653</v>
      </c>
      <c r="D64" s="105" t="s">
        <v>295</v>
      </c>
    </row>
    <row r="65" spans="1:4">
      <c r="A65" s="47" t="s">
        <v>654</v>
      </c>
      <c r="B65" s="46" t="s">
        <v>655</v>
      </c>
      <c r="D65" s="105" t="s">
        <v>296</v>
      </c>
    </row>
    <row r="66" spans="1:4">
      <c r="A66" s="47" t="s">
        <v>656</v>
      </c>
      <c r="B66" s="46" t="s">
        <v>657</v>
      </c>
      <c r="D66" s="105" t="s">
        <v>297</v>
      </c>
    </row>
    <row r="67" spans="1:4">
      <c r="A67" s="47" t="s">
        <v>658</v>
      </c>
      <c r="B67" s="46" t="s">
        <v>659</v>
      </c>
      <c r="D67" s="105" t="s">
        <v>298</v>
      </c>
    </row>
    <row r="68" spans="1:4">
      <c r="A68" s="47" t="s">
        <v>660</v>
      </c>
      <c r="B68" s="46" t="s">
        <v>661</v>
      </c>
      <c r="D68" s="105" t="s">
        <v>299</v>
      </c>
    </row>
    <row r="69" spans="1:4" ht="12.5">
      <c r="A69" s="47" t="s">
        <v>662</v>
      </c>
      <c r="B69" s="46" t="s">
        <v>902</v>
      </c>
      <c r="D69" s="105" t="s">
        <v>300</v>
      </c>
    </row>
    <row r="70" spans="1:4">
      <c r="A70" s="47" t="s">
        <v>663</v>
      </c>
      <c r="B70" s="46" t="s">
        <v>664</v>
      </c>
      <c r="D70" s="105" t="s">
        <v>301</v>
      </c>
    </row>
    <row r="71" spans="1:4">
      <c r="A71" s="47" t="s">
        <v>665</v>
      </c>
      <c r="B71" s="46" t="s">
        <v>666</v>
      </c>
      <c r="D71" s="105" t="s">
        <v>302</v>
      </c>
    </row>
    <row r="72" spans="1:4">
      <c r="A72" s="47" t="s">
        <v>667</v>
      </c>
      <c r="B72" s="46" t="s">
        <v>668</v>
      </c>
      <c r="D72" s="105" t="s">
        <v>303</v>
      </c>
    </row>
    <row r="73" spans="1:4">
      <c r="A73" s="47" t="s">
        <v>669</v>
      </c>
      <c r="B73" s="46" t="s">
        <v>670</v>
      </c>
      <c r="D73" s="105" t="s">
        <v>304</v>
      </c>
    </row>
    <row r="74" spans="1:4">
      <c r="A74" s="47" t="s">
        <v>671</v>
      </c>
      <c r="B74" s="46" t="s">
        <v>672</v>
      </c>
      <c r="D74" s="105" t="s">
        <v>305</v>
      </c>
    </row>
    <row r="75" spans="1:4">
      <c r="A75" s="47" t="s">
        <v>673</v>
      </c>
      <c r="B75" s="46" t="s">
        <v>674</v>
      </c>
      <c r="D75" s="105" t="s">
        <v>306</v>
      </c>
    </row>
    <row r="76" spans="1:4">
      <c r="A76" s="47" t="s">
        <v>675</v>
      </c>
      <c r="B76" s="46" t="s">
        <v>676</v>
      </c>
      <c r="D76" s="105" t="s">
        <v>307</v>
      </c>
    </row>
    <row r="77" spans="1:4">
      <c r="A77" s="47" t="s">
        <v>677</v>
      </c>
      <c r="B77" s="46" t="s">
        <v>655</v>
      </c>
      <c r="D77" s="105" t="s">
        <v>308</v>
      </c>
    </row>
    <row r="78" spans="1:4">
      <c r="A78" s="47" t="s">
        <v>678</v>
      </c>
      <c r="B78" s="46" t="s">
        <v>679</v>
      </c>
      <c r="D78" s="105" t="s">
        <v>309</v>
      </c>
    </row>
    <row r="79" spans="1:4">
      <c r="A79" s="47" t="s">
        <v>680</v>
      </c>
      <c r="B79" s="46" t="s">
        <v>681</v>
      </c>
      <c r="D79" s="105" t="s">
        <v>310</v>
      </c>
    </row>
    <row r="80" spans="1:4">
      <c r="A80" s="47" t="s">
        <v>682</v>
      </c>
      <c r="B80" s="46" t="s">
        <v>683</v>
      </c>
      <c r="D80" s="105" t="s">
        <v>311</v>
      </c>
    </row>
    <row r="81" spans="1:4">
      <c r="A81" s="47" t="s">
        <v>684</v>
      </c>
      <c r="B81" s="46" t="s">
        <v>685</v>
      </c>
      <c r="D81" s="105" t="s">
        <v>312</v>
      </c>
    </row>
    <row r="82" spans="1:4">
      <c r="A82" s="47" t="s">
        <v>686</v>
      </c>
      <c r="B82" s="46" t="s">
        <v>687</v>
      </c>
      <c r="D82" s="105" t="s">
        <v>313</v>
      </c>
    </row>
    <row r="83" spans="1:4">
      <c r="A83" s="47" t="s">
        <v>688</v>
      </c>
      <c r="B83" s="46" t="s">
        <v>689</v>
      </c>
      <c r="D83" s="105" t="s">
        <v>314</v>
      </c>
    </row>
    <row r="84" spans="1:4">
      <c r="A84" s="47" t="s">
        <v>690</v>
      </c>
      <c r="B84" s="46" t="s">
        <v>691</v>
      </c>
      <c r="D84" s="105" t="s">
        <v>315</v>
      </c>
    </row>
    <row r="85" spans="1:4">
      <c r="A85" s="47" t="s">
        <v>692</v>
      </c>
      <c r="B85" s="46" t="s">
        <v>693</v>
      </c>
      <c r="D85" s="105" t="s">
        <v>316</v>
      </c>
    </row>
    <row r="86" spans="1:4">
      <c r="A86" s="47" t="s">
        <v>694</v>
      </c>
      <c r="B86" s="46" t="s">
        <v>695</v>
      </c>
      <c r="D86" s="105" t="s">
        <v>317</v>
      </c>
    </row>
    <row r="87" spans="1:4">
      <c r="A87" s="47" t="s">
        <v>696</v>
      </c>
      <c r="B87" s="46" t="s">
        <v>697</v>
      </c>
      <c r="D87" s="105" t="s">
        <v>318</v>
      </c>
    </row>
    <row r="88" spans="1:4">
      <c r="A88" s="47" t="s">
        <v>698</v>
      </c>
      <c r="B88" s="46" t="s">
        <v>699</v>
      </c>
      <c r="D88" s="105" t="s">
        <v>319</v>
      </c>
    </row>
    <row r="89" spans="1:4">
      <c r="A89" s="47" t="s">
        <v>700</v>
      </c>
      <c r="B89" s="46" t="s">
        <v>701</v>
      </c>
      <c r="D89" s="105" t="s">
        <v>320</v>
      </c>
    </row>
    <row r="90" spans="1:4">
      <c r="A90" s="47" t="s">
        <v>702</v>
      </c>
      <c r="B90" s="46" t="s">
        <v>703</v>
      </c>
      <c r="D90" s="105" t="s">
        <v>321</v>
      </c>
    </row>
    <row r="91" spans="1:4">
      <c r="A91" s="47" t="s">
        <v>704</v>
      </c>
      <c r="B91" s="46" t="s">
        <v>705</v>
      </c>
      <c r="D91" s="105" t="s">
        <v>322</v>
      </c>
    </row>
    <row r="92" spans="1:4">
      <c r="A92" s="47" t="s">
        <v>706</v>
      </c>
      <c r="B92" s="46" t="s">
        <v>707</v>
      </c>
      <c r="D92" s="105" t="s">
        <v>323</v>
      </c>
    </row>
    <row r="93" spans="1:4">
      <c r="A93" s="47" t="s">
        <v>708</v>
      </c>
      <c r="B93" s="46" t="s">
        <v>709</v>
      </c>
      <c r="D93" s="105" t="s">
        <v>324</v>
      </c>
    </row>
    <row r="94" spans="1:4">
      <c r="A94" s="47" t="s">
        <v>710</v>
      </c>
      <c r="B94" s="46" t="s">
        <v>711</v>
      </c>
      <c r="D94" s="105" t="s">
        <v>325</v>
      </c>
    </row>
    <row r="95" spans="1:4">
      <c r="A95" s="47" t="s">
        <v>712</v>
      </c>
      <c r="B95" s="46" t="s">
        <v>713</v>
      </c>
      <c r="D95" s="105" t="s">
        <v>326</v>
      </c>
    </row>
    <row r="96" spans="1:4">
      <c r="A96" s="47" t="s">
        <v>714</v>
      </c>
      <c r="B96" s="46" t="s">
        <v>715</v>
      </c>
      <c r="D96" s="105" t="s">
        <v>327</v>
      </c>
    </row>
    <row r="97" spans="1:4">
      <c r="A97" s="47" t="s">
        <v>716</v>
      </c>
      <c r="B97" s="46" t="s">
        <v>717</v>
      </c>
      <c r="D97" s="105" t="s">
        <v>328</v>
      </c>
    </row>
    <row r="98" spans="1:4">
      <c r="A98" s="47" t="s">
        <v>718</v>
      </c>
      <c r="B98" s="46" t="s">
        <v>719</v>
      </c>
      <c r="D98" s="105" t="s">
        <v>329</v>
      </c>
    </row>
    <row r="99" spans="1:4">
      <c r="A99" s="47" t="s">
        <v>720</v>
      </c>
      <c r="B99" s="46" t="s">
        <v>721</v>
      </c>
      <c r="D99" s="105" t="s">
        <v>330</v>
      </c>
    </row>
    <row r="100" spans="1:4">
      <c r="A100" s="47" t="s">
        <v>722</v>
      </c>
      <c r="B100" s="46" t="s">
        <v>723</v>
      </c>
      <c r="D100" s="105" t="s">
        <v>331</v>
      </c>
    </row>
    <row r="101" spans="1:4">
      <c r="A101" s="47" t="s">
        <v>724</v>
      </c>
      <c r="B101" s="46" t="s">
        <v>725</v>
      </c>
      <c r="D101" s="105" t="s">
        <v>332</v>
      </c>
    </row>
    <row r="102" spans="1:4">
      <c r="A102" s="47" t="s">
        <v>726</v>
      </c>
      <c r="B102" s="46" t="s">
        <v>727</v>
      </c>
      <c r="D102" s="105" t="s">
        <v>333</v>
      </c>
    </row>
    <row r="103" spans="1:4">
      <c r="A103" s="47" t="s">
        <v>728</v>
      </c>
      <c r="B103" s="46" t="s">
        <v>729</v>
      </c>
      <c r="D103" s="105" t="s">
        <v>334</v>
      </c>
    </row>
    <row r="104" spans="1:4">
      <c r="A104" s="47" t="s">
        <v>730</v>
      </c>
      <c r="B104" s="46" t="s">
        <v>731</v>
      </c>
      <c r="D104" s="105" t="s">
        <v>335</v>
      </c>
    </row>
    <row r="105" spans="1:4">
      <c r="A105" s="47" t="s">
        <v>732</v>
      </c>
      <c r="B105" s="46" t="s">
        <v>733</v>
      </c>
      <c r="D105" s="105" t="s">
        <v>336</v>
      </c>
    </row>
    <row r="106" spans="1:4">
      <c r="A106" s="47" t="s">
        <v>734</v>
      </c>
      <c r="B106" s="46" t="s">
        <v>735</v>
      </c>
      <c r="D106" s="105" t="s">
        <v>337</v>
      </c>
    </row>
    <row r="107" spans="1:4">
      <c r="A107" s="47" t="s">
        <v>736</v>
      </c>
      <c r="B107" s="46" t="s">
        <v>737</v>
      </c>
      <c r="D107" s="105" t="s">
        <v>338</v>
      </c>
    </row>
    <row r="108" spans="1:4">
      <c r="A108" s="47" t="s">
        <v>738</v>
      </c>
      <c r="B108" s="46" t="s">
        <v>739</v>
      </c>
      <c r="D108" s="105" t="s">
        <v>339</v>
      </c>
    </row>
    <row r="109" spans="1:4">
      <c r="A109" s="47" t="s">
        <v>740</v>
      </c>
      <c r="B109" s="46" t="s">
        <v>741</v>
      </c>
      <c r="D109" s="105" t="s">
        <v>340</v>
      </c>
    </row>
    <row r="110" spans="1:4">
      <c r="A110" s="47" t="s">
        <v>742</v>
      </c>
      <c r="B110" s="46" t="s">
        <v>743</v>
      </c>
      <c r="D110" s="105" t="s">
        <v>341</v>
      </c>
    </row>
    <row r="111" spans="1:4">
      <c r="A111" s="47" t="s">
        <v>744</v>
      </c>
      <c r="B111" s="46" t="s">
        <v>903</v>
      </c>
      <c r="D111" s="105" t="s">
        <v>342</v>
      </c>
    </row>
    <row r="112" spans="1:4">
      <c r="A112" s="47" t="s">
        <v>745</v>
      </c>
      <c r="B112" s="46" t="s">
        <v>746</v>
      </c>
      <c r="D112" s="105" t="s">
        <v>343</v>
      </c>
    </row>
    <row r="113" spans="1:4">
      <c r="A113" s="47" t="s">
        <v>747</v>
      </c>
      <c r="B113" s="46" t="s">
        <v>748</v>
      </c>
      <c r="D113" s="105" t="s">
        <v>344</v>
      </c>
    </row>
    <row r="114" spans="1:4">
      <c r="A114" s="47" t="s">
        <v>749</v>
      </c>
      <c r="B114" s="46" t="s">
        <v>750</v>
      </c>
      <c r="D114" s="105" t="s">
        <v>345</v>
      </c>
    </row>
    <row r="115" spans="1:4">
      <c r="A115" s="47" t="s">
        <v>751</v>
      </c>
      <c r="B115" s="46" t="s">
        <v>752</v>
      </c>
      <c r="D115" s="105" t="s">
        <v>346</v>
      </c>
    </row>
    <row r="116" spans="1:4">
      <c r="A116" s="47" t="s">
        <v>753</v>
      </c>
      <c r="B116" s="46" t="s">
        <v>754</v>
      </c>
      <c r="D116" s="105" t="s">
        <v>347</v>
      </c>
    </row>
    <row r="117" spans="1:4">
      <c r="A117" s="47" t="s">
        <v>755</v>
      </c>
      <c r="B117" s="46" t="s">
        <v>756</v>
      </c>
      <c r="D117" s="105" t="s">
        <v>348</v>
      </c>
    </row>
    <row r="118" spans="1:4">
      <c r="A118" s="47" t="s">
        <v>757</v>
      </c>
      <c r="B118" s="46" t="s">
        <v>758</v>
      </c>
      <c r="D118" s="105" t="s">
        <v>349</v>
      </c>
    </row>
    <row r="119" spans="1:4">
      <c r="A119" s="47" t="s">
        <v>759</v>
      </c>
      <c r="B119" s="46" t="s">
        <v>760</v>
      </c>
      <c r="D119" s="105" t="s">
        <v>350</v>
      </c>
    </row>
    <row r="120" spans="1:4">
      <c r="A120" s="47" t="s">
        <v>761</v>
      </c>
      <c r="B120" s="46" t="s">
        <v>762</v>
      </c>
      <c r="D120" s="105" t="s">
        <v>351</v>
      </c>
    </row>
    <row r="121" spans="1:4">
      <c r="A121" s="47" t="s">
        <v>763</v>
      </c>
      <c r="B121" s="46" t="s">
        <v>764</v>
      </c>
      <c r="D121" s="105" t="s">
        <v>352</v>
      </c>
    </row>
    <row r="122" spans="1:4">
      <c r="A122" s="47" t="s">
        <v>765</v>
      </c>
      <c r="B122" s="46" t="s">
        <v>766</v>
      </c>
      <c r="D122" s="105" t="s">
        <v>353</v>
      </c>
    </row>
    <row r="123" spans="1:4">
      <c r="A123" s="47" t="s">
        <v>767</v>
      </c>
      <c r="B123" s="46" t="s">
        <v>768</v>
      </c>
      <c r="D123" s="105" t="s">
        <v>354</v>
      </c>
    </row>
    <row r="124" spans="1:4">
      <c r="A124" s="47" t="s">
        <v>769</v>
      </c>
      <c r="B124" s="46" t="s">
        <v>770</v>
      </c>
      <c r="D124" s="105" t="s">
        <v>355</v>
      </c>
    </row>
    <row r="125" spans="1:4">
      <c r="A125" s="47" t="s">
        <v>771</v>
      </c>
      <c r="B125" s="46" t="s">
        <v>772</v>
      </c>
      <c r="D125" s="105" t="s">
        <v>356</v>
      </c>
    </row>
    <row r="126" spans="1:4">
      <c r="A126" s="47" t="s">
        <v>773</v>
      </c>
      <c r="B126" s="46" t="s">
        <v>774</v>
      </c>
      <c r="D126" s="105" t="s">
        <v>357</v>
      </c>
    </row>
    <row r="127" spans="1:4">
      <c r="A127" s="47" t="s">
        <v>775</v>
      </c>
      <c r="B127" s="46" t="s">
        <v>604</v>
      </c>
      <c r="D127" s="105" t="s">
        <v>358</v>
      </c>
    </row>
    <row r="128" spans="1:4">
      <c r="A128" s="47" t="s">
        <v>776</v>
      </c>
      <c r="B128" s="46" t="s">
        <v>604</v>
      </c>
      <c r="D128" s="105" t="s">
        <v>359</v>
      </c>
    </row>
    <row r="129" spans="1:4">
      <c r="A129" s="47" t="s">
        <v>777</v>
      </c>
      <c r="B129" s="46" t="s">
        <v>778</v>
      </c>
      <c r="D129" s="105" t="s">
        <v>360</v>
      </c>
    </row>
    <row r="130" spans="1:4">
      <c r="A130" s="47" t="s">
        <v>779</v>
      </c>
      <c r="B130" s="46" t="s">
        <v>780</v>
      </c>
      <c r="D130" s="105" t="s">
        <v>361</v>
      </c>
    </row>
    <row r="131" spans="1:4">
      <c r="A131" s="47" t="s">
        <v>781</v>
      </c>
      <c r="B131" s="46" t="s">
        <v>782</v>
      </c>
      <c r="D131" s="105" t="s">
        <v>362</v>
      </c>
    </row>
    <row r="132" spans="1:4">
      <c r="A132" s="47" t="s">
        <v>783</v>
      </c>
      <c r="B132" s="46" t="s">
        <v>784</v>
      </c>
      <c r="D132" s="105" t="s">
        <v>363</v>
      </c>
    </row>
    <row r="133" spans="1:4">
      <c r="A133" s="47" t="s">
        <v>785</v>
      </c>
      <c r="B133" s="46" t="s">
        <v>786</v>
      </c>
      <c r="D133" s="105" t="s">
        <v>364</v>
      </c>
    </row>
    <row r="134" spans="1:4">
      <c r="A134" s="47" t="s">
        <v>787</v>
      </c>
      <c r="B134" s="46" t="s">
        <v>788</v>
      </c>
      <c r="D134" s="105" t="s">
        <v>365</v>
      </c>
    </row>
    <row r="135" spans="1:4">
      <c r="A135" s="47" t="s">
        <v>789</v>
      </c>
      <c r="B135" s="46" t="s">
        <v>790</v>
      </c>
      <c r="D135" s="105" t="s">
        <v>366</v>
      </c>
    </row>
    <row r="136" spans="1:4">
      <c r="A136" s="47" t="s">
        <v>791</v>
      </c>
      <c r="B136" s="46" t="s">
        <v>792</v>
      </c>
      <c r="D136" s="105" t="s">
        <v>367</v>
      </c>
    </row>
    <row r="137" spans="1:4">
      <c r="A137" s="47" t="s">
        <v>793</v>
      </c>
      <c r="B137" s="46" t="s">
        <v>794</v>
      </c>
      <c r="D137" s="105" t="s">
        <v>368</v>
      </c>
    </row>
    <row r="138" spans="1:4">
      <c r="A138" s="47" t="s">
        <v>795</v>
      </c>
      <c r="B138" s="46" t="s">
        <v>796</v>
      </c>
      <c r="D138" s="105" t="s">
        <v>369</v>
      </c>
    </row>
    <row r="139" spans="1:4">
      <c r="A139" s="47" t="s">
        <v>797</v>
      </c>
      <c r="B139" s="46" t="s">
        <v>798</v>
      </c>
      <c r="D139" s="105" t="s">
        <v>370</v>
      </c>
    </row>
    <row r="140" spans="1:4">
      <c r="A140" s="47" t="s">
        <v>799</v>
      </c>
      <c r="B140" s="46" t="s">
        <v>800</v>
      </c>
      <c r="D140" s="105" t="s">
        <v>371</v>
      </c>
    </row>
    <row r="141" spans="1:4">
      <c r="A141" s="47" t="s">
        <v>801</v>
      </c>
      <c r="B141" s="46" t="s">
        <v>802</v>
      </c>
      <c r="D141" s="105" t="s">
        <v>372</v>
      </c>
    </row>
    <row r="142" spans="1:4">
      <c r="A142" s="47" t="s">
        <v>803</v>
      </c>
      <c r="B142" s="46" t="s">
        <v>804</v>
      </c>
      <c r="D142" s="105" t="s">
        <v>373</v>
      </c>
    </row>
    <row r="143" spans="1:4">
      <c r="A143" s="47" t="s">
        <v>805</v>
      </c>
      <c r="B143" s="46" t="s">
        <v>806</v>
      </c>
      <c r="D143" s="105" t="s">
        <v>374</v>
      </c>
    </row>
    <row r="144" spans="1:4">
      <c r="A144" s="47" t="s">
        <v>807</v>
      </c>
      <c r="B144" s="46" t="s">
        <v>808</v>
      </c>
      <c r="D144" s="105" t="s">
        <v>375</v>
      </c>
    </row>
    <row r="145" spans="1:4">
      <c r="A145" s="47" t="s">
        <v>809</v>
      </c>
      <c r="B145" s="46" t="s">
        <v>810</v>
      </c>
      <c r="D145" s="105" t="s">
        <v>376</v>
      </c>
    </row>
    <row r="146" spans="1:4">
      <c r="A146" s="47" t="s">
        <v>811</v>
      </c>
      <c r="B146" s="46" t="s">
        <v>812</v>
      </c>
      <c r="D146" s="105" t="s">
        <v>377</v>
      </c>
    </row>
    <row r="147" spans="1:4">
      <c r="A147" s="47" t="s">
        <v>813</v>
      </c>
      <c r="B147" s="46" t="s">
        <v>814</v>
      </c>
      <c r="D147" s="105" t="s">
        <v>378</v>
      </c>
    </row>
    <row r="148" spans="1:4">
      <c r="A148" s="47" t="s">
        <v>815</v>
      </c>
      <c r="B148" s="46" t="s">
        <v>816</v>
      </c>
      <c r="D148" s="105" t="s">
        <v>379</v>
      </c>
    </row>
    <row r="149" spans="1:4">
      <c r="A149" s="47" t="s">
        <v>817</v>
      </c>
      <c r="B149" s="46" t="s">
        <v>818</v>
      </c>
      <c r="D149" s="105" t="s">
        <v>380</v>
      </c>
    </row>
    <row r="150" spans="1:4">
      <c r="A150" s="47" t="s">
        <v>819</v>
      </c>
      <c r="B150" s="46" t="s">
        <v>820</v>
      </c>
      <c r="D150" s="105" t="s">
        <v>381</v>
      </c>
    </row>
    <row r="151" spans="1:4">
      <c r="A151" s="47" t="s">
        <v>821</v>
      </c>
      <c r="B151" s="46" t="s">
        <v>822</v>
      </c>
      <c r="D151" s="105" t="s">
        <v>382</v>
      </c>
    </row>
    <row r="152" spans="1:4">
      <c r="A152" s="47" t="s">
        <v>823</v>
      </c>
      <c r="B152" s="46" t="s">
        <v>824</v>
      </c>
      <c r="D152" s="105" t="s">
        <v>383</v>
      </c>
    </row>
    <row r="153" spans="1:4">
      <c r="A153" s="47" t="s">
        <v>825</v>
      </c>
      <c r="B153" s="46" t="s">
        <v>826</v>
      </c>
      <c r="D153" s="105" t="s">
        <v>384</v>
      </c>
    </row>
    <row r="154" spans="1:4">
      <c r="A154" s="47" t="s">
        <v>827</v>
      </c>
      <c r="B154" s="46" t="s">
        <v>828</v>
      </c>
      <c r="D154" s="105" t="s">
        <v>385</v>
      </c>
    </row>
    <row r="155" spans="1:4">
      <c r="A155" s="47" t="s">
        <v>829</v>
      </c>
      <c r="B155" s="46" t="s">
        <v>830</v>
      </c>
      <c r="D155" s="105" t="s">
        <v>386</v>
      </c>
    </row>
    <row r="156" spans="1:4">
      <c r="A156" s="47" t="s">
        <v>831</v>
      </c>
      <c r="B156" s="46" t="s">
        <v>832</v>
      </c>
      <c r="D156" s="105" t="s">
        <v>387</v>
      </c>
    </row>
    <row r="157" spans="1:4">
      <c r="A157" s="47" t="s">
        <v>833</v>
      </c>
      <c r="B157" s="46" t="s">
        <v>834</v>
      </c>
      <c r="D157" s="105" t="s">
        <v>388</v>
      </c>
    </row>
    <row r="158" spans="1:4">
      <c r="A158" s="47" t="s">
        <v>835</v>
      </c>
      <c r="B158" s="46" t="s">
        <v>836</v>
      </c>
      <c r="D158" s="105" t="s">
        <v>389</v>
      </c>
    </row>
    <row r="159" spans="1:4">
      <c r="A159" s="47" t="s">
        <v>837</v>
      </c>
      <c r="B159" s="46" t="s">
        <v>838</v>
      </c>
      <c r="D159" s="105" t="s">
        <v>390</v>
      </c>
    </row>
    <row r="160" spans="1:4">
      <c r="A160" s="47" t="s">
        <v>839</v>
      </c>
      <c r="B160" s="46" t="s">
        <v>840</v>
      </c>
      <c r="D160" s="105" t="s">
        <v>391</v>
      </c>
    </row>
    <row r="161" spans="1:4">
      <c r="A161" s="47" t="s">
        <v>841</v>
      </c>
      <c r="B161" s="46" t="s">
        <v>842</v>
      </c>
      <c r="D161" s="105" t="s">
        <v>392</v>
      </c>
    </row>
    <row r="162" spans="1:4">
      <c r="A162" s="47" t="s">
        <v>843</v>
      </c>
      <c r="B162" s="46" t="s">
        <v>844</v>
      </c>
      <c r="D162" s="105" t="s">
        <v>393</v>
      </c>
    </row>
    <row r="163" spans="1:4">
      <c r="A163" s="47" t="s">
        <v>845</v>
      </c>
      <c r="B163" s="46" t="s">
        <v>846</v>
      </c>
      <c r="D163" s="105" t="s">
        <v>394</v>
      </c>
    </row>
    <row r="164" spans="1:4">
      <c r="A164" s="47" t="s">
        <v>847</v>
      </c>
      <c r="B164" s="46" t="s">
        <v>848</v>
      </c>
      <c r="D164" s="105" t="s">
        <v>395</v>
      </c>
    </row>
    <row r="165" spans="1:4">
      <c r="A165" s="47" t="s">
        <v>849</v>
      </c>
      <c r="B165" s="46" t="s">
        <v>850</v>
      </c>
      <c r="D165" s="105" t="s">
        <v>851</v>
      </c>
    </row>
    <row r="166" spans="1:4">
      <c r="A166" s="47" t="s">
        <v>852</v>
      </c>
      <c r="B166" s="46" t="s">
        <v>853</v>
      </c>
      <c r="D166" s="105" t="s">
        <v>854</v>
      </c>
    </row>
    <row r="167" spans="1:4">
      <c r="A167" s="47" t="s">
        <v>855</v>
      </c>
      <c r="B167" s="46" t="s">
        <v>904</v>
      </c>
      <c r="D167" s="105" t="s">
        <v>856</v>
      </c>
    </row>
    <row r="168" spans="1:4">
      <c r="A168" s="47" t="s">
        <v>857</v>
      </c>
      <c r="B168" s="46" t="s">
        <v>858</v>
      </c>
      <c r="D168" s="105" t="s">
        <v>859</v>
      </c>
    </row>
    <row r="169" spans="1:4">
      <c r="A169" s="47" t="s">
        <v>860</v>
      </c>
      <c r="B169" s="46" t="s">
        <v>861</v>
      </c>
      <c r="D169" s="105" t="s">
        <v>396</v>
      </c>
    </row>
    <row r="170" spans="1:4">
      <c r="A170" s="47" t="s">
        <v>862</v>
      </c>
      <c r="B170" s="46" t="s">
        <v>863</v>
      </c>
      <c r="D170" s="105" t="s">
        <v>773</v>
      </c>
    </row>
    <row r="171" spans="1:4">
      <c r="A171" s="47" t="s">
        <v>864</v>
      </c>
      <c r="B171" s="46" t="s">
        <v>865</v>
      </c>
      <c r="D171" s="105" t="s">
        <v>397</v>
      </c>
    </row>
    <row r="172" spans="1:4">
      <c r="A172" s="47" t="s">
        <v>866</v>
      </c>
      <c r="B172" s="46" t="s">
        <v>867</v>
      </c>
      <c r="D172" s="105" t="s">
        <v>398</v>
      </c>
    </row>
    <row r="173" spans="1:4">
      <c r="A173" s="47" t="s">
        <v>868</v>
      </c>
      <c r="B173" s="46" t="s">
        <v>869</v>
      </c>
      <c r="D173" s="105" t="s">
        <v>399</v>
      </c>
    </row>
    <row r="174" spans="1:4">
      <c r="A174" s="47" t="s">
        <v>870</v>
      </c>
      <c r="B174" s="46" t="s">
        <v>871</v>
      </c>
      <c r="D174" s="105" t="s">
        <v>400</v>
      </c>
    </row>
    <row r="175" spans="1:4">
      <c r="A175" s="47" t="s">
        <v>872</v>
      </c>
      <c r="B175" s="46" t="s">
        <v>873</v>
      </c>
      <c r="D175" s="105" t="s">
        <v>401</v>
      </c>
    </row>
    <row r="176" spans="1:4">
      <c r="A176" s="47" t="s">
        <v>874</v>
      </c>
      <c r="B176" s="46" t="s">
        <v>875</v>
      </c>
      <c r="D176" s="105" t="s">
        <v>402</v>
      </c>
    </row>
    <row r="177" spans="1:4">
      <c r="A177" s="47" t="s">
        <v>876</v>
      </c>
      <c r="B177" s="46" t="s">
        <v>877</v>
      </c>
      <c r="D177" s="105" t="s">
        <v>403</v>
      </c>
    </row>
    <row r="178" spans="1:4">
      <c r="A178" s="47" t="s">
        <v>878</v>
      </c>
      <c r="B178" s="46" t="s">
        <v>879</v>
      </c>
      <c r="D178" s="105" t="s">
        <v>404</v>
      </c>
    </row>
    <row r="179" spans="1:4">
      <c r="A179" s="47" t="s">
        <v>880</v>
      </c>
      <c r="B179" s="46" t="s">
        <v>881</v>
      </c>
      <c r="D179" s="105" t="s">
        <v>405</v>
      </c>
    </row>
    <row r="180" spans="1:4">
      <c r="A180" s="47" t="s">
        <v>882</v>
      </c>
      <c r="B180" s="46" t="s">
        <v>883</v>
      </c>
      <c r="D180" s="105" t="s">
        <v>406</v>
      </c>
    </row>
    <row r="181" spans="1:4">
      <c r="A181" s="47" t="s">
        <v>884</v>
      </c>
      <c r="B181" s="46" t="s">
        <v>885</v>
      </c>
      <c r="D181" s="105" t="s">
        <v>407</v>
      </c>
    </row>
    <row r="182" spans="1:4">
      <c r="A182" s="47" t="s">
        <v>886</v>
      </c>
      <c r="B182" s="46" t="s">
        <v>887</v>
      </c>
      <c r="D182" s="105" t="s">
        <v>408</v>
      </c>
    </row>
    <row r="183" spans="1:4">
      <c r="A183" s="47" t="s">
        <v>888</v>
      </c>
      <c r="B183" s="46" t="s">
        <v>889</v>
      </c>
      <c r="D183" s="105" t="s">
        <v>409</v>
      </c>
    </row>
    <row r="184" spans="1:4">
      <c r="A184" s="47" t="s">
        <v>890</v>
      </c>
      <c r="B184" s="46" t="s">
        <v>891</v>
      </c>
      <c r="D184" s="105" t="s">
        <v>410</v>
      </c>
    </row>
    <row r="185" spans="1:4">
      <c r="A185" s="47" t="s">
        <v>892</v>
      </c>
      <c r="B185" s="46" t="s">
        <v>893</v>
      </c>
      <c r="D185" s="105" t="s">
        <v>411</v>
      </c>
    </row>
    <row r="186" spans="1:4">
      <c r="A186" s="47" t="s">
        <v>894</v>
      </c>
      <c r="B186" s="46" t="s">
        <v>895</v>
      </c>
      <c r="D186" s="105" t="s">
        <v>412</v>
      </c>
    </row>
    <row r="187" spans="1:4">
      <c r="A187" s="47" t="s">
        <v>896</v>
      </c>
      <c r="B187" s="46" t="s">
        <v>897</v>
      </c>
      <c r="D187" s="105" t="s">
        <v>413</v>
      </c>
    </row>
    <row r="188" spans="1:4">
      <c r="A188" s="47" t="s">
        <v>898</v>
      </c>
      <c r="B188" s="46" t="s">
        <v>899</v>
      </c>
      <c r="D188" s="105" t="s">
        <v>414</v>
      </c>
    </row>
    <row r="189" spans="1:4">
      <c r="A189" s="47" t="s">
        <v>900</v>
      </c>
      <c r="B189" s="46" t="s">
        <v>901</v>
      </c>
      <c r="D189" s="105" t="s">
        <v>415</v>
      </c>
    </row>
    <row r="190" spans="1:4">
      <c r="A190" s="42" t="s">
        <v>235</v>
      </c>
      <c r="D190" s="105" t="s">
        <v>416</v>
      </c>
    </row>
    <row r="191" spans="1:4">
      <c r="A191" s="42" t="s">
        <v>236</v>
      </c>
      <c r="D191" s="105" t="s">
        <v>417</v>
      </c>
    </row>
    <row r="192" spans="1:4">
      <c r="A192" s="42" t="s">
        <v>237</v>
      </c>
      <c r="D192" s="105" t="s">
        <v>418</v>
      </c>
    </row>
    <row r="193" spans="1:4">
      <c r="A193" s="42" t="s">
        <v>238</v>
      </c>
      <c r="D193" s="106" t="s">
        <v>419</v>
      </c>
    </row>
    <row r="194" spans="1:4">
      <c r="A194" s="42" t="s">
        <v>239</v>
      </c>
      <c r="D194" s="105" t="s">
        <v>420</v>
      </c>
    </row>
    <row r="195" spans="1:4">
      <c r="A195" s="42" t="s">
        <v>240</v>
      </c>
      <c r="D195" s="105" t="s">
        <v>421</v>
      </c>
    </row>
    <row r="196" spans="1:4">
      <c r="A196" s="42" t="s">
        <v>241</v>
      </c>
      <c r="D196" s="105" t="s">
        <v>422</v>
      </c>
    </row>
    <row r="197" spans="1:4">
      <c r="A197" s="42" t="s">
        <v>242</v>
      </c>
      <c r="D197" s="105" t="s">
        <v>423</v>
      </c>
    </row>
    <row r="198" spans="1:4">
      <c r="A198" s="42" t="s">
        <v>243</v>
      </c>
      <c r="D198" s="105" t="s">
        <v>424</v>
      </c>
    </row>
    <row r="199" spans="1:4">
      <c r="A199" s="42" t="s">
        <v>244</v>
      </c>
      <c r="D199" s="105" t="s">
        <v>425</v>
      </c>
    </row>
    <row r="200" spans="1:4">
      <c r="A200" s="42" t="s">
        <v>245</v>
      </c>
      <c r="D200" s="105">
        <v>60003120</v>
      </c>
    </row>
    <row r="201" spans="1:4">
      <c r="A201" s="42" t="s">
        <v>246</v>
      </c>
      <c r="D201" s="105" t="s">
        <v>426</v>
      </c>
    </row>
    <row r="202" spans="1:4">
      <c r="A202" s="42" t="s">
        <v>247</v>
      </c>
      <c r="D202" s="105" t="s">
        <v>427</v>
      </c>
    </row>
    <row r="203" spans="1:4">
      <c r="A203" s="42" t="s">
        <v>248</v>
      </c>
      <c r="D203" s="105" t="s">
        <v>428</v>
      </c>
    </row>
    <row r="204" spans="1:4">
      <c r="A204" s="42" t="s">
        <v>249</v>
      </c>
      <c r="D204" s="105" t="s">
        <v>429</v>
      </c>
    </row>
    <row r="205" spans="1:4">
      <c r="A205" s="42" t="s">
        <v>250</v>
      </c>
      <c r="D205" s="105" t="s">
        <v>430</v>
      </c>
    </row>
    <row r="206" spans="1:4">
      <c r="A206" s="42" t="s">
        <v>251</v>
      </c>
      <c r="D206" s="105" t="s">
        <v>431</v>
      </c>
    </row>
    <row r="207" spans="1:4">
      <c r="A207" s="42" t="s">
        <v>252</v>
      </c>
      <c r="D207" s="105" t="s">
        <v>432</v>
      </c>
    </row>
    <row r="208" spans="1:4">
      <c r="A208" s="42" t="s">
        <v>253</v>
      </c>
      <c r="D208" s="105" t="s">
        <v>433</v>
      </c>
    </row>
    <row r="209" spans="1:4">
      <c r="A209" s="42" t="s">
        <v>254</v>
      </c>
      <c r="D209" s="47" t="s">
        <v>434</v>
      </c>
    </row>
    <row r="210" spans="1:4">
      <c r="A210" s="42" t="s">
        <v>255</v>
      </c>
      <c r="D210" s="47" t="s">
        <v>435</v>
      </c>
    </row>
    <row r="211" spans="1:4">
      <c r="A211" s="42" t="s">
        <v>256</v>
      </c>
      <c r="D211" s="47" t="s">
        <v>436</v>
      </c>
    </row>
    <row r="212" spans="1:4">
      <c r="A212" s="42" t="s">
        <v>573</v>
      </c>
      <c r="D212" s="47" t="s">
        <v>437</v>
      </c>
    </row>
    <row r="213" spans="1:4">
      <c r="A213" s="42" t="s">
        <v>576</v>
      </c>
      <c r="D213" s="47" t="s">
        <v>438</v>
      </c>
    </row>
    <row r="214" spans="1:4">
      <c r="A214" s="42" t="s">
        <v>257</v>
      </c>
      <c r="D214" s="47" t="s">
        <v>439</v>
      </c>
    </row>
    <row r="215" spans="1:4">
      <c r="A215" s="42" t="s">
        <v>258</v>
      </c>
      <c r="D215" s="47" t="s">
        <v>440</v>
      </c>
    </row>
    <row r="216" spans="1:4">
      <c r="A216" s="42" t="s">
        <v>259</v>
      </c>
    </row>
    <row r="217" spans="1:4">
      <c r="A217" s="42" t="s">
        <v>260</v>
      </c>
    </row>
    <row r="218" spans="1:4">
      <c r="A218" s="42" t="s">
        <v>261</v>
      </c>
    </row>
    <row r="219" spans="1:4">
      <c r="A219" s="42" t="s">
        <v>262</v>
      </c>
    </row>
    <row r="220" spans="1:4">
      <c r="A220" s="42" t="s">
        <v>263</v>
      </c>
    </row>
    <row r="221" spans="1:4">
      <c r="A221" s="42" t="s">
        <v>264</v>
      </c>
    </row>
    <row r="222" spans="1:4">
      <c r="A222" s="42" t="s">
        <v>265</v>
      </c>
    </row>
    <row r="223" spans="1:4">
      <c r="A223" s="42" t="s">
        <v>266</v>
      </c>
    </row>
    <row r="224" spans="1:4">
      <c r="A224" s="42" t="s">
        <v>267</v>
      </c>
    </row>
    <row r="225" spans="1:1">
      <c r="A225" s="42" t="s">
        <v>268</v>
      </c>
    </row>
    <row r="226" spans="1:1">
      <c r="A226" s="42" t="s">
        <v>269</v>
      </c>
    </row>
    <row r="227" spans="1:1">
      <c r="A227" s="42" t="s">
        <v>270</v>
      </c>
    </row>
    <row r="228" spans="1:1">
      <c r="A228" s="42" t="s">
        <v>271</v>
      </c>
    </row>
    <row r="229" spans="1:1">
      <c r="A229" s="42" t="s">
        <v>272</v>
      </c>
    </row>
    <row r="230" spans="1:1">
      <c r="A230" s="42" t="s">
        <v>273</v>
      </c>
    </row>
    <row r="231" spans="1:1">
      <c r="A231" s="42" t="s">
        <v>274</v>
      </c>
    </row>
    <row r="232" spans="1:1">
      <c r="A232" s="42" t="s">
        <v>275</v>
      </c>
    </row>
    <row r="233" spans="1:1">
      <c r="A233" s="42" t="s">
        <v>276</v>
      </c>
    </row>
    <row r="234" spans="1:1">
      <c r="A234" s="42" t="s">
        <v>277</v>
      </c>
    </row>
    <row r="235" spans="1:1">
      <c r="A235" s="42" t="s">
        <v>278</v>
      </c>
    </row>
    <row r="236" spans="1:1">
      <c r="A236" s="42" t="s">
        <v>279</v>
      </c>
    </row>
    <row r="237" spans="1:1">
      <c r="A237" s="42" t="s">
        <v>280</v>
      </c>
    </row>
    <row r="238" spans="1:1">
      <c r="A238" s="42" t="s">
        <v>281</v>
      </c>
    </row>
    <row r="239" spans="1:1">
      <c r="A239" s="42" t="s">
        <v>282</v>
      </c>
    </row>
    <row r="240" spans="1:1">
      <c r="A240" s="42" t="s">
        <v>283</v>
      </c>
    </row>
    <row r="241" spans="1:1">
      <c r="A241" s="42" t="s">
        <v>284</v>
      </c>
    </row>
    <row r="242" spans="1:1">
      <c r="A242" s="42" t="s">
        <v>285</v>
      </c>
    </row>
    <row r="243" spans="1:1">
      <c r="A243" s="42" t="s">
        <v>286</v>
      </c>
    </row>
    <row r="244" spans="1:1">
      <c r="A244" s="42" t="s">
        <v>287</v>
      </c>
    </row>
    <row r="245" spans="1:1">
      <c r="A245" s="42" t="s">
        <v>288</v>
      </c>
    </row>
    <row r="246" spans="1:1">
      <c r="A246" s="42" t="s">
        <v>289</v>
      </c>
    </row>
    <row r="247" spans="1:1">
      <c r="A247" s="42" t="s">
        <v>290</v>
      </c>
    </row>
    <row r="248" spans="1:1">
      <c r="A248" s="42" t="s">
        <v>291</v>
      </c>
    </row>
    <row r="249" spans="1:1">
      <c r="A249" s="42" t="s">
        <v>292</v>
      </c>
    </row>
    <row r="250" spans="1:1">
      <c r="A250" s="42" t="s">
        <v>293</v>
      </c>
    </row>
    <row r="251" spans="1:1">
      <c r="A251" s="42" t="s">
        <v>294</v>
      </c>
    </row>
    <row r="252" spans="1:1">
      <c r="A252" s="42" t="s">
        <v>295</v>
      </c>
    </row>
    <row r="253" spans="1:1">
      <c r="A253" s="42" t="s">
        <v>296</v>
      </c>
    </row>
    <row r="254" spans="1:1">
      <c r="A254" s="42" t="s">
        <v>297</v>
      </c>
    </row>
    <row r="255" spans="1:1">
      <c r="A255" s="42" t="s">
        <v>298</v>
      </c>
    </row>
    <row r="256" spans="1:1">
      <c r="A256" s="42" t="s">
        <v>299</v>
      </c>
    </row>
    <row r="257" spans="1:1">
      <c r="A257" s="42" t="s">
        <v>300</v>
      </c>
    </row>
    <row r="258" spans="1:1">
      <c r="A258" s="42" t="s">
        <v>301</v>
      </c>
    </row>
    <row r="259" spans="1:1">
      <c r="A259" s="42" t="s">
        <v>302</v>
      </c>
    </row>
    <row r="260" spans="1:1">
      <c r="A260" s="42" t="s">
        <v>303</v>
      </c>
    </row>
    <row r="261" spans="1:1">
      <c r="A261" s="42" t="s">
        <v>304</v>
      </c>
    </row>
    <row r="262" spans="1:1">
      <c r="A262" s="42" t="s">
        <v>305</v>
      </c>
    </row>
    <row r="263" spans="1:1">
      <c r="A263" s="42" t="s">
        <v>306</v>
      </c>
    </row>
    <row r="264" spans="1:1">
      <c r="A264" s="42" t="s">
        <v>307</v>
      </c>
    </row>
    <row r="265" spans="1:1">
      <c r="A265" s="42" t="s">
        <v>308</v>
      </c>
    </row>
    <row r="266" spans="1:1">
      <c r="A266" s="42" t="s">
        <v>309</v>
      </c>
    </row>
    <row r="267" spans="1:1">
      <c r="A267" s="42" t="s">
        <v>310</v>
      </c>
    </row>
    <row r="268" spans="1:1">
      <c r="A268" s="42" t="s">
        <v>311</v>
      </c>
    </row>
    <row r="269" spans="1:1">
      <c r="A269" s="42" t="s">
        <v>312</v>
      </c>
    </row>
    <row r="270" spans="1:1">
      <c r="A270" s="42" t="s">
        <v>313</v>
      </c>
    </row>
    <row r="271" spans="1:1">
      <c r="A271" s="42" t="s">
        <v>314</v>
      </c>
    </row>
    <row r="272" spans="1:1">
      <c r="A272" s="42" t="s">
        <v>315</v>
      </c>
    </row>
    <row r="273" spans="1:1">
      <c r="A273" s="42" t="s">
        <v>316</v>
      </c>
    </row>
    <row r="274" spans="1:1">
      <c r="A274" s="42" t="s">
        <v>317</v>
      </c>
    </row>
    <row r="275" spans="1:1">
      <c r="A275" s="42" t="s">
        <v>318</v>
      </c>
    </row>
    <row r="276" spans="1:1">
      <c r="A276" s="42" t="s">
        <v>319</v>
      </c>
    </row>
    <row r="277" spans="1:1">
      <c r="A277" s="42" t="s">
        <v>320</v>
      </c>
    </row>
    <row r="278" spans="1:1">
      <c r="A278" s="42" t="s">
        <v>321</v>
      </c>
    </row>
    <row r="279" spans="1:1">
      <c r="A279" s="42" t="s">
        <v>322</v>
      </c>
    </row>
    <row r="280" spans="1:1">
      <c r="A280" s="42" t="s">
        <v>323</v>
      </c>
    </row>
    <row r="281" spans="1:1">
      <c r="A281" s="42" t="s">
        <v>324</v>
      </c>
    </row>
    <row r="282" spans="1:1">
      <c r="A282" s="42" t="s">
        <v>325</v>
      </c>
    </row>
    <row r="283" spans="1:1">
      <c r="A283" s="42" t="s">
        <v>326</v>
      </c>
    </row>
    <row r="284" spans="1:1">
      <c r="A284" s="42" t="s">
        <v>327</v>
      </c>
    </row>
    <row r="285" spans="1:1">
      <c r="A285" s="42" t="s">
        <v>328</v>
      </c>
    </row>
    <row r="286" spans="1:1">
      <c r="A286" s="42" t="s">
        <v>329</v>
      </c>
    </row>
    <row r="287" spans="1:1">
      <c r="A287" s="42" t="s">
        <v>330</v>
      </c>
    </row>
    <row r="288" spans="1:1">
      <c r="A288" s="42" t="s">
        <v>331</v>
      </c>
    </row>
    <row r="289" spans="1:1">
      <c r="A289" s="42" t="s">
        <v>332</v>
      </c>
    </row>
    <row r="290" spans="1:1">
      <c r="A290" s="42" t="s">
        <v>333</v>
      </c>
    </row>
    <row r="291" spans="1:1">
      <c r="A291" s="42" t="s">
        <v>334</v>
      </c>
    </row>
    <row r="292" spans="1:1">
      <c r="A292" s="42" t="s">
        <v>335</v>
      </c>
    </row>
    <row r="293" spans="1:1">
      <c r="A293" s="42" t="s">
        <v>336</v>
      </c>
    </row>
    <row r="294" spans="1:1">
      <c r="A294" s="42" t="s">
        <v>337</v>
      </c>
    </row>
    <row r="295" spans="1:1">
      <c r="A295" s="42" t="s">
        <v>338</v>
      </c>
    </row>
    <row r="296" spans="1:1">
      <c r="A296" s="42" t="s">
        <v>339</v>
      </c>
    </row>
    <row r="297" spans="1:1">
      <c r="A297" s="42" t="s">
        <v>340</v>
      </c>
    </row>
    <row r="298" spans="1:1">
      <c r="A298" s="42" t="s">
        <v>341</v>
      </c>
    </row>
    <row r="299" spans="1:1">
      <c r="A299" s="42" t="s">
        <v>342</v>
      </c>
    </row>
    <row r="300" spans="1:1">
      <c r="A300" s="42" t="s">
        <v>343</v>
      </c>
    </row>
    <row r="301" spans="1:1">
      <c r="A301" s="42" t="s">
        <v>344</v>
      </c>
    </row>
    <row r="302" spans="1:1">
      <c r="A302" s="42" t="s">
        <v>345</v>
      </c>
    </row>
    <row r="303" spans="1:1">
      <c r="A303" s="42" t="s">
        <v>346</v>
      </c>
    </row>
    <row r="304" spans="1:1">
      <c r="A304" s="42" t="s">
        <v>347</v>
      </c>
    </row>
    <row r="305" spans="1:1">
      <c r="A305" s="42" t="s">
        <v>348</v>
      </c>
    </row>
    <row r="306" spans="1:1">
      <c r="A306" s="42" t="s">
        <v>349</v>
      </c>
    </row>
    <row r="307" spans="1:1">
      <c r="A307" s="42" t="s">
        <v>350</v>
      </c>
    </row>
    <row r="308" spans="1:1">
      <c r="A308" s="42" t="s">
        <v>351</v>
      </c>
    </row>
    <row r="309" spans="1:1">
      <c r="A309" s="42" t="s">
        <v>352</v>
      </c>
    </row>
    <row r="310" spans="1:1">
      <c r="A310" s="42" t="s">
        <v>353</v>
      </c>
    </row>
    <row r="311" spans="1:1">
      <c r="A311" s="42" t="s">
        <v>354</v>
      </c>
    </row>
    <row r="312" spans="1:1">
      <c r="A312" s="42" t="s">
        <v>355</v>
      </c>
    </row>
    <row r="313" spans="1:1">
      <c r="A313" s="42" t="s">
        <v>356</v>
      </c>
    </row>
    <row r="314" spans="1:1">
      <c r="A314" s="42" t="s">
        <v>357</v>
      </c>
    </row>
    <row r="315" spans="1:1">
      <c r="A315" s="42" t="s">
        <v>358</v>
      </c>
    </row>
    <row r="316" spans="1:1">
      <c r="A316" s="42" t="s">
        <v>359</v>
      </c>
    </row>
    <row r="317" spans="1:1">
      <c r="A317" s="42" t="s">
        <v>360</v>
      </c>
    </row>
    <row r="318" spans="1:1">
      <c r="A318" s="42" t="s">
        <v>361</v>
      </c>
    </row>
    <row r="319" spans="1:1">
      <c r="A319" s="42" t="s">
        <v>362</v>
      </c>
    </row>
    <row r="320" spans="1:1">
      <c r="A320" s="42" t="s">
        <v>363</v>
      </c>
    </row>
    <row r="321" spans="1:1">
      <c r="A321" s="42" t="s">
        <v>364</v>
      </c>
    </row>
    <row r="322" spans="1:1">
      <c r="A322" s="42" t="s">
        <v>365</v>
      </c>
    </row>
    <row r="323" spans="1:1">
      <c r="A323" s="42" t="s">
        <v>366</v>
      </c>
    </row>
    <row r="324" spans="1:1">
      <c r="A324" s="42" t="s">
        <v>367</v>
      </c>
    </row>
    <row r="325" spans="1:1">
      <c r="A325" s="42" t="s">
        <v>368</v>
      </c>
    </row>
    <row r="326" spans="1:1">
      <c r="A326" s="42" t="s">
        <v>369</v>
      </c>
    </row>
    <row r="327" spans="1:1">
      <c r="A327" s="42" t="s">
        <v>370</v>
      </c>
    </row>
    <row r="328" spans="1:1">
      <c r="A328" s="42" t="s">
        <v>371</v>
      </c>
    </row>
    <row r="329" spans="1:1">
      <c r="A329" s="42" t="s">
        <v>372</v>
      </c>
    </row>
    <row r="330" spans="1:1">
      <c r="A330" s="42" t="s">
        <v>373</v>
      </c>
    </row>
    <row r="331" spans="1:1">
      <c r="A331" s="42" t="s">
        <v>374</v>
      </c>
    </row>
    <row r="332" spans="1:1">
      <c r="A332" s="42" t="s">
        <v>375</v>
      </c>
    </row>
    <row r="333" spans="1:1">
      <c r="A333" s="42" t="s">
        <v>376</v>
      </c>
    </row>
    <row r="334" spans="1:1">
      <c r="A334" s="42" t="s">
        <v>377</v>
      </c>
    </row>
    <row r="335" spans="1:1">
      <c r="A335" s="42" t="s">
        <v>378</v>
      </c>
    </row>
    <row r="336" spans="1:1">
      <c r="A336" s="42" t="s">
        <v>379</v>
      </c>
    </row>
    <row r="337" spans="1:1">
      <c r="A337" s="42" t="s">
        <v>380</v>
      </c>
    </row>
    <row r="338" spans="1:1">
      <c r="A338" s="42" t="s">
        <v>381</v>
      </c>
    </row>
    <row r="339" spans="1:1">
      <c r="A339" s="42" t="s">
        <v>382</v>
      </c>
    </row>
    <row r="340" spans="1:1">
      <c r="A340" s="42" t="s">
        <v>383</v>
      </c>
    </row>
    <row r="341" spans="1:1">
      <c r="A341" s="42" t="s">
        <v>384</v>
      </c>
    </row>
    <row r="342" spans="1:1">
      <c r="A342" s="42" t="s">
        <v>385</v>
      </c>
    </row>
    <row r="343" spans="1:1">
      <c r="A343" s="42" t="s">
        <v>386</v>
      </c>
    </row>
    <row r="344" spans="1:1">
      <c r="A344" s="42" t="s">
        <v>387</v>
      </c>
    </row>
    <row r="345" spans="1:1">
      <c r="A345" s="42" t="s">
        <v>388</v>
      </c>
    </row>
    <row r="346" spans="1:1">
      <c r="A346" s="42" t="s">
        <v>389</v>
      </c>
    </row>
    <row r="347" spans="1:1">
      <c r="A347" s="42" t="s">
        <v>390</v>
      </c>
    </row>
    <row r="348" spans="1:1">
      <c r="A348" s="42" t="s">
        <v>391</v>
      </c>
    </row>
    <row r="349" spans="1:1">
      <c r="A349" s="42" t="s">
        <v>392</v>
      </c>
    </row>
    <row r="350" spans="1:1">
      <c r="A350" s="42" t="s">
        <v>393</v>
      </c>
    </row>
    <row r="351" spans="1:1">
      <c r="A351" s="42" t="s">
        <v>394</v>
      </c>
    </row>
    <row r="352" spans="1:1">
      <c r="A352" s="42" t="s">
        <v>395</v>
      </c>
    </row>
    <row r="353" spans="1:1">
      <c r="A353" s="42" t="s">
        <v>851</v>
      </c>
    </row>
    <row r="354" spans="1:1">
      <c r="A354" s="42" t="s">
        <v>854</v>
      </c>
    </row>
    <row r="355" spans="1:1">
      <c r="A355" s="42" t="s">
        <v>856</v>
      </c>
    </row>
    <row r="356" spans="1:1">
      <c r="A356" s="42" t="s">
        <v>859</v>
      </c>
    </row>
    <row r="357" spans="1:1">
      <c r="A357" s="42" t="s">
        <v>396</v>
      </c>
    </row>
    <row r="358" spans="1:1">
      <c r="A358" s="42" t="s">
        <v>773</v>
      </c>
    </row>
    <row r="359" spans="1:1">
      <c r="A359" s="42" t="s">
        <v>397</v>
      </c>
    </row>
    <row r="360" spans="1:1">
      <c r="A360" s="42" t="s">
        <v>398</v>
      </c>
    </row>
    <row r="361" spans="1:1">
      <c r="A361" s="42" t="s">
        <v>399</v>
      </c>
    </row>
    <row r="362" spans="1:1">
      <c r="A362" s="42" t="s">
        <v>400</v>
      </c>
    </row>
    <row r="363" spans="1:1">
      <c r="A363" s="42" t="s">
        <v>401</v>
      </c>
    </row>
    <row r="364" spans="1:1">
      <c r="A364" s="42" t="s">
        <v>402</v>
      </c>
    </row>
    <row r="365" spans="1:1">
      <c r="A365" s="42" t="s">
        <v>403</v>
      </c>
    </row>
    <row r="366" spans="1:1">
      <c r="A366" s="42" t="s">
        <v>404</v>
      </c>
    </row>
    <row r="367" spans="1:1">
      <c r="A367" s="42" t="s">
        <v>405</v>
      </c>
    </row>
    <row r="368" spans="1:1">
      <c r="A368" s="42" t="s">
        <v>406</v>
      </c>
    </row>
    <row r="369" spans="1:1">
      <c r="A369" s="42" t="s">
        <v>407</v>
      </c>
    </row>
    <row r="370" spans="1:1">
      <c r="A370" s="42" t="s">
        <v>408</v>
      </c>
    </row>
    <row r="371" spans="1:1">
      <c r="A371" s="42" t="s">
        <v>409</v>
      </c>
    </row>
    <row r="372" spans="1:1">
      <c r="A372" s="42" t="s">
        <v>410</v>
      </c>
    </row>
    <row r="373" spans="1:1">
      <c r="A373" s="42" t="s">
        <v>411</v>
      </c>
    </row>
    <row r="374" spans="1:1">
      <c r="A374" s="42" t="s">
        <v>412</v>
      </c>
    </row>
    <row r="375" spans="1:1">
      <c r="A375" s="42" t="s">
        <v>413</v>
      </c>
    </row>
    <row r="376" spans="1:1">
      <c r="A376" s="42" t="s">
        <v>414</v>
      </c>
    </row>
    <row r="377" spans="1:1">
      <c r="A377" s="42" t="s">
        <v>415</v>
      </c>
    </row>
    <row r="378" spans="1:1">
      <c r="A378" s="42" t="s">
        <v>416</v>
      </c>
    </row>
    <row r="379" spans="1:1">
      <c r="A379" s="42" t="s">
        <v>417</v>
      </c>
    </row>
    <row r="380" spans="1:1">
      <c r="A380" s="42" t="s">
        <v>418</v>
      </c>
    </row>
    <row r="381" spans="1:1">
      <c r="A381" s="42" t="s">
        <v>419</v>
      </c>
    </row>
    <row r="382" spans="1:1">
      <c r="A382" s="42" t="s">
        <v>420</v>
      </c>
    </row>
    <row r="383" spans="1:1">
      <c r="A383" s="42" t="s">
        <v>421</v>
      </c>
    </row>
    <row r="384" spans="1:1">
      <c r="A384" s="42" t="s">
        <v>422</v>
      </c>
    </row>
    <row r="385" spans="1:1">
      <c r="A385" s="42" t="s">
        <v>423</v>
      </c>
    </row>
    <row r="386" spans="1:1">
      <c r="A386" s="42" t="s">
        <v>424</v>
      </c>
    </row>
    <row r="387" spans="1:1">
      <c r="A387" s="42" t="s">
        <v>425</v>
      </c>
    </row>
    <row r="388" spans="1:1">
      <c r="A388" s="42">
        <v>60003120</v>
      </c>
    </row>
    <row r="389" spans="1:1">
      <c r="A389" s="42" t="s">
        <v>426</v>
      </c>
    </row>
    <row r="390" spans="1:1">
      <c r="A390" s="42" t="s">
        <v>427</v>
      </c>
    </row>
    <row r="391" spans="1:1">
      <c r="A391" s="42" t="s">
        <v>428</v>
      </c>
    </row>
    <row r="392" spans="1:1">
      <c r="A392" s="42" t="s">
        <v>429</v>
      </c>
    </row>
    <row r="393" spans="1:1">
      <c r="A393" s="42" t="s">
        <v>430</v>
      </c>
    </row>
    <row r="394" spans="1:1">
      <c r="A394" s="42" t="s">
        <v>431</v>
      </c>
    </row>
    <row r="395" spans="1:1">
      <c r="A395" s="42" t="s">
        <v>432</v>
      </c>
    </row>
    <row r="396" spans="1:1">
      <c r="A396" s="42" t="s">
        <v>433</v>
      </c>
    </row>
    <row r="397" spans="1:1">
      <c r="A397" s="42" t="s">
        <v>434</v>
      </c>
    </row>
    <row r="398" spans="1:1">
      <c r="A398" s="42" t="s">
        <v>435</v>
      </c>
    </row>
    <row r="399" spans="1:1">
      <c r="A399" s="42" t="s">
        <v>436</v>
      </c>
    </row>
    <row r="400" spans="1:1">
      <c r="A400" s="42" t="s">
        <v>437</v>
      </c>
    </row>
    <row r="401" spans="1:1">
      <c r="A401" s="42" t="s">
        <v>438</v>
      </c>
    </row>
    <row r="402" spans="1:1">
      <c r="A402" s="42" t="s">
        <v>439</v>
      </c>
    </row>
    <row r="403" spans="1:1">
      <c r="A403" s="42" t="s">
        <v>440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D8901-ACE5-4473-A21A-62657E7C35EF}">
  <dimension ref="A1:BZ35"/>
  <sheetViews>
    <sheetView workbookViewId="0">
      <selection activeCell="C215" sqref="C215"/>
    </sheetView>
  </sheetViews>
  <sheetFormatPr defaultColWidth="7.3984375" defaultRowHeight="12" customHeight="1"/>
  <cols>
    <col min="1" max="2" width="7.3984375" style="3"/>
    <col min="3" max="3" width="14.69921875" style="3" customWidth="1"/>
    <col min="4" max="4" width="10.296875" style="3" customWidth="1"/>
    <col min="5" max="8" width="7.3984375" style="3"/>
    <col min="9" max="9" width="18.296875" style="3" customWidth="1"/>
    <col min="10" max="10" width="43.59765625" style="3" customWidth="1"/>
    <col min="11" max="11" width="18" style="3" customWidth="1"/>
    <col min="12" max="13" width="7.3984375" style="3"/>
    <col min="14" max="14" width="16.296875" style="3" customWidth="1"/>
    <col min="15" max="24" width="7.3984375" style="3"/>
    <col min="25" max="25" width="19" style="3" customWidth="1"/>
    <col min="26" max="26" width="12.296875" style="3" customWidth="1"/>
    <col min="27" max="28" width="7.3984375" style="3"/>
    <col min="29" max="29" width="10.8984375" style="3" customWidth="1"/>
    <col min="30" max="30" width="17.296875" style="3" customWidth="1"/>
    <col min="31" max="31" width="16.09765625" style="3" customWidth="1"/>
    <col min="32" max="32" width="20.59765625" style="3" customWidth="1"/>
    <col min="33" max="33" width="44.09765625" style="3" customWidth="1"/>
    <col min="34" max="34" width="36" style="3" customWidth="1"/>
    <col min="35" max="36" width="11.3984375" style="3" customWidth="1"/>
    <col min="37" max="37" width="15.796875" style="3" customWidth="1"/>
    <col min="38" max="44" width="14" style="3" customWidth="1"/>
    <col min="45" max="52" width="7.3984375" style="3"/>
    <col min="53" max="53" width="15.69921875" style="3" customWidth="1"/>
    <col min="54" max="55" width="7.3984375" style="3"/>
    <col min="60" max="61" width="14" customWidth="1"/>
    <col min="66" max="66" width="8.59765625" customWidth="1"/>
    <col min="67" max="67" width="17.19921875" customWidth="1"/>
    <col min="69" max="69" width="22.8984375" customWidth="1"/>
    <col min="71" max="71" width="52.09765625" customWidth="1"/>
    <col min="72" max="72" width="13.796875" customWidth="1"/>
    <col min="73" max="73" width="24.19921875" customWidth="1"/>
    <col min="74" max="74" width="26.3984375" style="18" customWidth="1"/>
    <col min="75" max="75" width="21.796875" style="3" customWidth="1"/>
    <col min="76" max="16384" width="7.3984375" style="3"/>
  </cols>
  <sheetData>
    <row r="1" spans="1:78" ht="12" customHeight="1">
      <c r="A1" s="3" t="s">
        <v>229</v>
      </c>
      <c r="B1" s="1" t="s">
        <v>230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2" t="s">
        <v>43</v>
      </c>
      <c r="I1" s="2" t="s">
        <v>44</v>
      </c>
      <c r="J1" s="2" t="s">
        <v>45</v>
      </c>
      <c r="K1" s="2" t="s">
        <v>110</v>
      </c>
      <c r="L1" s="2" t="s">
        <v>46</v>
      </c>
      <c r="M1" s="2" t="s">
        <v>47</v>
      </c>
      <c r="N1" s="2" t="s">
        <v>48</v>
      </c>
      <c r="O1" s="2" t="s">
        <v>111</v>
      </c>
      <c r="P1" s="2" t="s">
        <v>112</v>
      </c>
      <c r="Q1" s="2" t="s">
        <v>49</v>
      </c>
      <c r="R1" s="2" t="s">
        <v>50</v>
      </c>
      <c r="S1" s="2" t="s">
        <v>113</v>
      </c>
      <c r="T1" s="2" t="s">
        <v>114</v>
      </c>
      <c r="U1" s="2" t="s">
        <v>115</v>
      </c>
      <c r="V1" s="2" t="s">
        <v>116</v>
      </c>
      <c r="W1" s="2" t="s">
        <v>117</v>
      </c>
      <c r="X1" s="2" t="s">
        <v>51</v>
      </c>
      <c r="Y1" s="2" t="s">
        <v>118</v>
      </c>
      <c r="Z1" s="2" t="s">
        <v>52</v>
      </c>
      <c r="AA1" s="2" t="s">
        <v>53</v>
      </c>
      <c r="AB1" s="2" t="s">
        <v>54</v>
      </c>
      <c r="AC1" s="2" t="s">
        <v>55</v>
      </c>
      <c r="AD1" s="2" t="s">
        <v>519</v>
      </c>
      <c r="AE1" s="2" t="s">
        <v>56</v>
      </c>
      <c r="AF1" s="2" t="s">
        <v>57</v>
      </c>
      <c r="AG1" s="2" t="s">
        <v>58</v>
      </c>
      <c r="AH1" s="2" t="s">
        <v>59</v>
      </c>
      <c r="AI1" s="2" t="s">
        <v>60</v>
      </c>
      <c r="AJ1" s="2" t="s">
        <v>61</v>
      </c>
      <c r="AK1" s="2" t="s">
        <v>62</v>
      </c>
      <c r="AL1" s="2" t="s">
        <v>63</v>
      </c>
      <c r="AM1" s="2" t="s">
        <v>64</v>
      </c>
      <c r="AN1" s="2" t="s">
        <v>65</v>
      </c>
      <c r="AO1" s="2" t="s">
        <v>66</v>
      </c>
      <c r="AP1" s="2" t="s">
        <v>67</v>
      </c>
      <c r="AQ1" s="2" t="s">
        <v>68</v>
      </c>
      <c r="AR1" s="2" t="s">
        <v>69</v>
      </c>
      <c r="AS1" s="2" t="s">
        <v>70</v>
      </c>
      <c r="AT1" s="2" t="s">
        <v>71</v>
      </c>
      <c r="AU1" s="2" t="s">
        <v>72</v>
      </c>
      <c r="AV1" s="2" t="s">
        <v>73</v>
      </c>
      <c r="AW1" s="2" t="s">
        <v>74</v>
      </c>
      <c r="AX1" s="2" t="s">
        <v>75</v>
      </c>
      <c r="AY1" s="2" t="s">
        <v>119</v>
      </c>
      <c r="AZ1" s="2" t="s">
        <v>76</v>
      </c>
      <c r="BA1" s="1" t="s">
        <v>150</v>
      </c>
      <c r="BB1" s="4" t="s">
        <v>151</v>
      </c>
      <c r="BC1" s="9" t="s">
        <v>165</v>
      </c>
      <c r="BD1" s="12" t="s">
        <v>152</v>
      </c>
      <c r="BE1" s="13" t="s">
        <v>166</v>
      </c>
      <c r="BF1" s="13" t="s">
        <v>167</v>
      </c>
      <c r="BG1" s="1" t="s">
        <v>168</v>
      </c>
      <c r="BH1" s="1" t="s">
        <v>484</v>
      </c>
      <c r="BI1" s="4" t="s">
        <v>59</v>
      </c>
      <c r="BJ1" s="9" t="s">
        <v>169</v>
      </c>
      <c r="BK1" s="12" t="s">
        <v>153</v>
      </c>
      <c r="BL1" s="13" t="s">
        <v>170</v>
      </c>
      <c r="BM1" s="13" t="s">
        <v>171</v>
      </c>
      <c r="BN1" s="1" t="s">
        <v>172</v>
      </c>
      <c r="BO1" s="1" t="s">
        <v>173</v>
      </c>
      <c r="BP1" s="4" t="s">
        <v>60</v>
      </c>
      <c r="BQ1" s="9" t="s">
        <v>174</v>
      </c>
      <c r="BR1" s="12" t="s">
        <v>40</v>
      </c>
      <c r="BS1" s="22" t="s">
        <v>125</v>
      </c>
      <c r="BT1" s="1" t="s">
        <v>456</v>
      </c>
      <c r="BU1" s="1" t="s">
        <v>451</v>
      </c>
      <c r="BV1" s="1" t="s">
        <v>452</v>
      </c>
      <c r="BW1" s="39" t="s">
        <v>471</v>
      </c>
      <c r="BX1"/>
      <c r="BY1"/>
      <c r="BZ1"/>
    </row>
    <row r="2" spans="1:78" ht="12" customHeight="1">
      <c r="B2" s="25" t="s">
        <v>231</v>
      </c>
      <c r="E2" s="24" t="s">
        <v>127</v>
      </c>
      <c r="F2" s="24" t="s">
        <v>127</v>
      </c>
      <c r="G2" s="25" t="s">
        <v>128</v>
      </c>
      <c r="H2" s="24" t="s">
        <v>127</v>
      </c>
      <c r="I2" s="25" t="s">
        <v>129</v>
      </c>
      <c r="J2" s="25" t="s">
        <v>130</v>
      </c>
      <c r="K2" s="25" t="s">
        <v>206</v>
      </c>
      <c r="L2" s="25" t="s">
        <v>133</v>
      </c>
      <c r="M2" s="25" t="s">
        <v>134</v>
      </c>
      <c r="N2" s="24" t="s">
        <v>127</v>
      </c>
      <c r="O2" s="25" t="s">
        <v>141</v>
      </c>
      <c r="P2" s="25" t="s">
        <v>142</v>
      </c>
      <c r="Q2" s="24" t="s">
        <v>127</v>
      </c>
      <c r="R2" s="24" t="s">
        <v>127</v>
      </c>
      <c r="S2" s="24" t="s">
        <v>127</v>
      </c>
      <c r="T2" s="24" t="s">
        <v>127</v>
      </c>
      <c r="U2" s="24" t="s">
        <v>127</v>
      </c>
      <c r="V2" s="24" t="s">
        <v>127</v>
      </c>
      <c r="W2" s="24" t="s">
        <v>127</v>
      </c>
      <c r="X2" s="24" t="s">
        <v>127</v>
      </c>
      <c r="Y2" s="25" t="s">
        <v>198</v>
      </c>
      <c r="Z2" s="24" t="s">
        <v>127</v>
      </c>
      <c r="AA2" s="24" t="s">
        <v>127</v>
      </c>
      <c r="AB2" s="24" t="s">
        <v>127</v>
      </c>
      <c r="AC2" s="24" t="s">
        <v>127</v>
      </c>
      <c r="AD2" s="25" t="s">
        <v>188</v>
      </c>
      <c r="AE2" s="24" t="s">
        <v>127</v>
      </c>
      <c r="AF2" s="41"/>
      <c r="AG2" s="25" t="s">
        <v>500</v>
      </c>
      <c r="AH2" s="25" t="s">
        <v>503</v>
      </c>
      <c r="AI2" s="24" t="s">
        <v>127</v>
      </c>
      <c r="AJ2" s="26" t="s">
        <v>510</v>
      </c>
      <c r="AK2" s="24" t="s">
        <v>127</v>
      </c>
      <c r="AL2" s="26" t="s">
        <v>224</v>
      </c>
      <c r="AM2" s="26"/>
      <c r="AN2" s="26" t="s">
        <v>520</v>
      </c>
      <c r="AO2" s="24" t="s">
        <v>127</v>
      </c>
      <c r="AP2" s="24" t="s">
        <v>127</v>
      </c>
      <c r="AQ2" s="26" t="s">
        <v>203</v>
      </c>
      <c r="AR2" s="26" t="s">
        <v>204</v>
      </c>
      <c r="AS2" s="24" t="s">
        <v>127</v>
      </c>
      <c r="AT2" s="24" t="s">
        <v>127</v>
      </c>
      <c r="AU2" s="24" t="s">
        <v>127</v>
      </c>
      <c r="AV2" s="24" t="s">
        <v>127</v>
      </c>
      <c r="AW2" s="24" t="s">
        <v>127</v>
      </c>
      <c r="AX2" s="24" t="s">
        <v>127</v>
      </c>
      <c r="AY2" s="24" t="s">
        <v>127</v>
      </c>
      <c r="AZ2" s="24" t="s">
        <v>127</v>
      </c>
      <c r="BA2"/>
      <c r="BB2" s="25" t="s">
        <v>513</v>
      </c>
      <c r="BC2" s="25"/>
      <c r="BD2" s="25" t="s">
        <v>200</v>
      </c>
      <c r="BE2" s="25" t="s">
        <v>188</v>
      </c>
      <c r="BF2" s="24" t="s">
        <v>127</v>
      </c>
      <c r="BG2" s="24" t="s">
        <v>127</v>
      </c>
      <c r="BH2" s="25" t="s">
        <v>500</v>
      </c>
      <c r="BI2" s="25" t="s">
        <v>503</v>
      </c>
      <c r="BJ2" s="24" t="s">
        <v>127</v>
      </c>
      <c r="BK2" s="24" t="s">
        <v>127</v>
      </c>
      <c r="BL2" s="24" t="s">
        <v>127</v>
      </c>
      <c r="BM2" s="24" t="s">
        <v>127</v>
      </c>
      <c r="BO2" s="25" t="s">
        <v>219</v>
      </c>
      <c r="BP2" s="24" t="s">
        <v>127</v>
      </c>
      <c r="BQ2" s="25" t="s">
        <v>515</v>
      </c>
      <c r="BR2" s="24" t="s">
        <v>127</v>
      </c>
      <c r="BS2" s="18"/>
      <c r="BT2" s="25" t="s">
        <v>481</v>
      </c>
      <c r="BU2" s="25" t="s">
        <v>514</v>
      </c>
      <c r="BV2" s="25" t="s">
        <v>453</v>
      </c>
      <c r="BW2" s="25" t="s">
        <v>487</v>
      </c>
      <c r="BX2"/>
      <c r="BY2"/>
      <c r="BZ2"/>
    </row>
    <row r="3" spans="1:78" ht="12" customHeight="1">
      <c r="A3" s="39" t="s">
        <v>227</v>
      </c>
      <c r="B3" s="1" t="s">
        <v>8</v>
      </c>
      <c r="C3" s="2" t="s">
        <v>488</v>
      </c>
      <c r="D3" s="2" t="s">
        <v>9</v>
      </c>
      <c r="E3" s="2" t="s">
        <v>10</v>
      </c>
      <c r="F3" s="2" t="s">
        <v>11</v>
      </c>
      <c r="G3" s="2" t="s">
        <v>12</v>
      </c>
      <c r="H3" s="2" t="s">
        <v>13</v>
      </c>
      <c r="I3" s="2" t="s">
        <v>14</v>
      </c>
      <c r="J3" s="2" t="s">
        <v>15</v>
      </c>
      <c r="K3" s="2" t="s">
        <v>16</v>
      </c>
      <c r="L3" s="2" t="s">
        <v>17</v>
      </c>
      <c r="M3" s="2" t="s">
        <v>18</v>
      </c>
      <c r="N3" s="2" t="s">
        <v>19</v>
      </c>
      <c r="O3" s="2" t="s">
        <v>20</v>
      </c>
      <c r="P3" s="2" t="s">
        <v>21</v>
      </c>
      <c r="Q3" s="2" t="s">
        <v>91</v>
      </c>
      <c r="R3" s="2" t="s">
        <v>92</v>
      </c>
      <c r="S3" s="2" t="s">
        <v>93</v>
      </c>
      <c r="T3" s="2" t="s">
        <v>94</v>
      </c>
      <c r="U3" s="2" t="s">
        <v>95</v>
      </c>
      <c r="V3" s="2" t="s">
        <v>96</v>
      </c>
      <c r="W3" s="2" t="s">
        <v>97</v>
      </c>
      <c r="X3" s="2" t="s">
        <v>22</v>
      </c>
      <c r="Y3" s="2" t="s">
        <v>23</v>
      </c>
      <c r="Z3" s="2" t="s">
        <v>24</v>
      </c>
      <c r="AA3" s="2" t="s">
        <v>25</v>
      </c>
      <c r="AB3" s="2" t="s">
        <v>26</v>
      </c>
      <c r="AC3" s="2" t="s">
        <v>98</v>
      </c>
      <c r="AD3" s="2" t="s">
        <v>99</v>
      </c>
      <c r="AE3" s="2" t="s">
        <v>100</v>
      </c>
      <c r="AF3" s="2" t="s">
        <v>101</v>
      </c>
      <c r="AG3" s="2" t="s">
        <v>27</v>
      </c>
      <c r="AH3" s="2" t="s">
        <v>28</v>
      </c>
      <c r="AI3" s="2" t="s">
        <v>102</v>
      </c>
      <c r="AJ3" s="2" t="s">
        <v>103</v>
      </c>
      <c r="AK3" s="2" t="s">
        <v>104</v>
      </c>
      <c r="AL3" s="2" t="s">
        <v>105</v>
      </c>
      <c r="AM3" s="2" t="s">
        <v>232</v>
      </c>
      <c r="AN3" s="2" t="s">
        <v>29</v>
      </c>
      <c r="AO3" s="2" t="s">
        <v>30</v>
      </c>
      <c r="AP3" s="2" t="s">
        <v>31</v>
      </c>
      <c r="AQ3" s="2" t="s">
        <v>32</v>
      </c>
      <c r="AR3" s="2" t="s">
        <v>33</v>
      </c>
      <c r="AS3" s="2" t="s">
        <v>106</v>
      </c>
      <c r="AT3" s="2" t="s">
        <v>107</v>
      </c>
      <c r="AU3" s="2" t="s">
        <v>108</v>
      </c>
      <c r="AV3" s="2" t="s">
        <v>34</v>
      </c>
      <c r="AW3" s="2" t="s">
        <v>35</v>
      </c>
      <c r="AX3" s="2" t="s">
        <v>36</v>
      </c>
      <c r="AY3" s="2" t="s">
        <v>37</v>
      </c>
      <c r="AZ3" s="2" t="s">
        <v>109</v>
      </c>
      <c r="BA3" s="28" t="s">
        <v>158</v>
      </c>
      <c r="BB3" s="29" t="s">
        <v>143</v>
      </c>
      <c r="BC3" s="28" t="s">
        <v>159</v>
      </c>
      <c r="BD3" s="30" t="s">
        <v>144</v>
      </c>
      <c r="BE3" s="31" t="s">
        <v>160</v>
      </c>
      <c r="BF3" s="31" t="s">
        <v>145</v>
      </c>
      <c r="BG3" s="28" t="s">
        <v>146</v>
      </c>
      <c r="BH3" s="28" t="s">
        <v>208</v>
      </c>
      <c r="BI3" s="29" t="s">
        <v>209</v>
      </c>
      <c r="BJ3" s="28" t="s">
        <v>161</v>
      </c>
      <c r="BK3" s="30" t="s">
        <v>147</v>
      </c>
      <c r="BL3" s="31" t="s">
        <v>162</v>
      </c>
      <c r="BM3" s="31" t="s">
        <v>148</v>
      </c>
      <c r="BN3" s="28" t="s">
        <v>149</v>
      </c>
      <c r="BO3" s="28" t="s">
        <v>163</v>
      </c>
      <c r="BP3" s="29" t="s">
        <v>210</v>
      </c>
      <c r="BQ3" s="28" t="s">
        <v>164</v>
      </c>
      <c r="BR3" s="30" t="s">
        <v>211</v>
      </c>
      <c r="BS3" s="23" t="s">
        <v>126</v>
      </c>
      <c r="BT3" s="28" t="s">
        <v>478</v>
      </c>
      <c r="BU3" s="28" t="s">
        <v>479</v>
      </c>
      <c r="BV3" s="28" t="s">
        <v>480</v>
      </c>
      <c r="BW3" s="39" t="s">
        <v>485</v>
      </c>
      <c r="BX3"/>
      <c r="BY3"/>
      <c r="BZ3"/>
    </row>
    <row r="4" spans="1:78" ht="12" customHeight="1">
      <c r="A4" s="40" t="s">
        <v>228</v>
      </c>
      <c r="B4" s="40"/>
      <c r="C4" s="33" cm="1">
        <f t="array" aca="1" ref="C4" ca="1">IFERROR(DATE(INDIRECT("'Synthes　PT'!D31"),INDIRECT("'Synthes　PT'!F31"),INDIRECT("'Synthes　PT'!H31")),0)</f>
        <v>0</v>
      </c>
      <c r="D4" s="33" cm="1">
        <f t="array" aca="1" ref="D4" ca="1">IFERROR(DATE(INDIRECT("'Synthes　PT'!K31"),INDIRECT("'Synthes　PT'!M31"),INDIRECT("'Synthes　PT'!O31")),0)</f>
        <v>0</v>
      </c>
      <c r="G4" s="3" t="str" cm="1">
        <f t="array" aca="1" ref="G4" ca="1">""&amp;INDIRECT(G2)</f>
        <v/>
      </c>
      <c r="I4" s="3" t="str" cm="1">
        <f t="array" aca="1" ref="I4" ca="1">""&amp;INDIRECT(I2)</f>
        <v/>
      </c>
      <c r="J4" s="3" t="str" cm="1">
        <f t="array" aca="1" ref="J4" ca="1">INDIRECT("'Synthes　PT'!F6")&amp;"　"&amp;INDIRECT("'Synthes　PT'!F7")</f>
        <v>　</v>
      </c>
      <c r="K4" s="3" t="str" cm="1">
        <f t="array" aca="1" ref="K4" ca="1">""&amp;INDIRECT(K2)</f>
        <v/>
      </c>
      <c r="L4" s="3" t="str" cm="1">
        <f t="array" aca="1" ref="L4" ca="1">""&amp;INDIRECT(L2)</f>
        <v/>
      </c>
      <c r="M4" s="3" t="str" cm="1">
        <f t="array" aca="1" ref="M4" ca="1">""&amp;INDIRECT(M2)</f>
        <v/>
      </c>
      <c r="O4" s="3" t="str" cm="1">
        <f t="array" aca="1" ref="O4" ca="1">""&amp;INDIRECT(O2)</f>
        <v/>
      </c>
      <c r="P4" s="3" t="str" cm="1">
        <f t="array" aca="1" ref="P4" ca="1">""&amp;INDIRECT(P2)</f>
        <v/>
      </c>
      <c r="Y4" s="3" t="str" cm="1">
        <f t="array" aca="1" ref="Y4" ca="1">""&amp;INDIRECT(Y2)</f>
        <v/>
      </c>
      <c r="AD4" s="3" t="str" cm="1">
        <f t="array" aca="1" ref="AD4" ca="1">""&amp;INDIRECT(AD2)</f>
        <v/>
      </c>
      <c r="AF4" s="107" t="str">
        <f>IF('Synthes　PT'!$X$15,"発行依頼","")</f>
        <v>発行依頼</v>
      </c>
      <c r="AG4" s="3" t="str" cm="1">
        <f t="array" aca="1" ref="AG4" ca="1">""&amp;INDIRECT(AG2)</f>
        <v/>
      </c>
      <c r="AH4" s="3" t="str" cm="1">
        <f t="array" aca="1" ref="AH4" ca="1">""&amp;INDIRECT(AH2)</f>
        <v/>
      </c>
      <c r="AJ4" s="3" t="str" cm="1">
        <f t="array" aca="1" ref="AJ4" ca="1">""&amp;INDIRECT(AJ2)</f>
        <v/>
      </c>
      <c r="AL4" s="3" t="str" cm="1">
        <f t="array" aca="1" ref="AL4" ca="1">""&amp;INDIRECT(AL2)</f>
        <v/>
      </c>
      <c r="AN4" s="3" t="str" cm="1">
        <f t="array" aca="1" ref="AN4" ca="1">""&amp;INDIRECT(AN2)</f>
        <v/>
      </c>
      <c r="AQ4" s="3" t="str" cm="1">
        <f t="array" aca="1" ref="AQ4" ca="1">""&amp;INDIRECT(AQ2)</f>
        <v/>
      </c>
      <c r="AR4" s="3" t="str" cm="1">
        <f t="array" aca="1" ref="AR4" ca="1">""&amp;INDIRECT(AR2)</f>
        <v/>
      </c>
      <c r="BA4">
        <v>1</v>
      </c>
      <c r="BB4" s="3" t="str" cm="1">
        <f t="array" aca="1" ref="BB4" ca="1">""&amp;INDIRECT(BB2)</f>
        <v>310-284</v>
      </c>
      <c r="BD4" s="3" t="str" cm="1">
        <f t="array" aca="1" ref="BD4" ca="1">""&amp;INDIRECT(BD2)</f>
        <v/>
      </c>
      <c r="BE4" s="3" t="str" cm="1">
        <f t="array" aca="1" ref="BE4" ca="1">""&amp;INDIRECT(BE2)</f>
        <v/>
      </c>
      <c r="BH4" s="3" t="str" cm="1">
        <f t="array" aca="1" ref="BH4" ca="1">""&amp;INDIRECT(BH2)</f>
        <v/>
      </c>
      <c r="BI4" s="3" t="str" cm="1">
        <f t="array" aca="1" ref="BI4" ca="1">""&amp;INDIRECT(BI2)</f>
        <v/>
      </c>
      <c r="BN4" s="32" cm="1">
        <f t="array" aca="1" ref="BN4" ca="1">IFERROR(DATE(INDIRECT("'Synthes　PT'!K14"),INDIRECT("'Synthes　PT'!M14"),INDIRECT("'Synthes　PT'!O14")),0)</f>
        <v>0</v>
      </c>
      <c r="BO4" s="3" t="str" cm="1">
        <f t="array" aca="1" ref="BO4" ca="1">""&amp;INDIRECT(BO2)</f>
        <v/>
      </c>
      <c r="BQ4" s="3" t="str" cm="1">
        <f t="array" aca="1" ref="BQ4" ca="1">""&amp;INDIRECT(BQ2)</f>
        <v/>
      </c>
      <c r="BS4" s="18" t="str">
        <f ca="1">IF(LEN(_xlfn.CONCAT(C7:BW7))&gt;0,B7&amp;_xlfn.CONCAT(C7:BW7),"")</f>
        <v>&lt;入力チェック&gt;&lt;br&gt;　修理依頼日を入力してください&lt;br&gt;　病院名を入力してください&lt;br&gt;　代理店名を入力してください&lt;br&gt;　代理店支店名または営業所名を入力してください&lt;br&gt;　代理店担当者名を入力してください&lt;br&gt;　代理店連絡先Telを入力してください&lt;br&gt;　代理店郵便番号を入力してください&lt;br&gt;　代理店住所を入力してください&lt;br&gt;　修理依頼内容を入力してください&lt;br&gt;　洗浄・滅菌の有無を入力してください&lt;br&gt;　健康被害の有無を入力してください&lt;br&gt;　返却先種別を入力してください&lt;br&gt;　修理不能書発行依頼理由を入力してください&lt;br&gt;</v>
      </c>
      <c r="BT4" s="32" t="str" cm="1">
        <f t="array" aca="1" ref="BT4" ca="1">""&amp;INDIRECT(BT2)</f>
        <v>人体</v>
      </c>
      <c r="BU4" s="32" t="str" cm="1">
        <f t="array" aca="1" ref="BU4" ca="1">IF('Synthes　PT'!$X$15="","",IF('Synthes　PT'!$X$15,""&amp;INDIRECT(BU2),""))</f>
        <v/>
      </c>
      <c r="BV4" s="32" t="str" cm="1">
        <f t="array" aca="1" ref="BV4" ca="1">IF(AND('Synthes　PT'!$X$15,'Synthes　PT'!$W$18=3),""&amp;INDIRECT(BV2),"")</f>
        <v/>
      </c>
      <c r="BW4" s="32" t="str" cm="1">
        <f t="array" aca="1" ref="BW4" ca="1">""&amp;INDIRECT(BW2)</f>
        <v/>
      </c>
      <c r="BX4"/>
      <c r="BY4"/>
      <c r="BZ4"/>
    </row>
    <row r="5" spans="1:78" ht="12" customHeight="1">
      <c r="BV5" s="41"/>
      <c r="BW5"/>
      <c r="BX5"/>
      <c r="BY5"/>
      <c r="BZ5"/>
    </row>
    <row r="6" spans="1:78" s="18" customFormat="1" ht="12.5">
      <c r="C6" s="19">
        <f ca="1">NOW()+9/24</f>
        <v>46000.806288310188</v>
      </c>
      <c r="D6" s="19" cm="1">
        <f t="array" aca="1" ref="D6" ca="1">RepairOrder[AcceptDate]</f>
        <v>0</v>
      </c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>
        <f>AV4</f>
        <v>0</v>
      </c>
      <c r="AW6" s="20"/>
      <c r="AX6" s="20"/>
      <c r="AY6" s="20"/>
      <c r="AZ6" s="20"/>
      <c r="BA6" s="20"/>
      <c r="BB6" s="20"/>
      <c r="BC6" s="20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 s="108" t="s">
        <v>455</v>
      </c>
      <c r="BT6"/>
      <c r="BU6"/>
      <c r="BW6" s="3"/>
    </row>
    <row r="7" spans="1:78" s="18" customFormat="1" ht="12.5">
      <c r="B7" s="21" t="s">
        <v>491</v>
      </c>
      <c r="C7" s="21" t="str" cm="1">
        <f t="array" aca="1" ref="C7" ca="1">IF(C4=0,"　"&amp;C1&amp;"を入力してください"&amp;"&lt;br&gt;",IF(RepairOrder[OrderDate]&gt;(NOW()+9/24),"　修理依頼日が本日より先になっています"&amp;"&lt;br&gt;",""))</f>
        <v>　修理依頼日を入力してください&lt;br&gt;</v>
      </c>
      <c r="D7" s="21"/>
      <c r="E7" s="21"/>
      <c r="F7" s="21"/>
      <c r="G7" s="21" t="str">
        <f ca="1">IF(G4="","　"&amp;G1&amp;"を入力してください"&amp;"&lt;br&gt;","")</f>
        <v>　病院名を入力してください&lt;br&gt;</v>
      </c>
      <c r="H7" s="21"/>
      <c r="I7" s="21" t="str">
        <f t="shared" ref="I7:L7" ca="1" si="0">IF(I4="","　"&amp;I1&amp;"を入力してください"&amp;"&lt;br&gt;","")</f>
        <v>　代理店名を入力してください&lt;br&gt;</v>
      </c>
      <c r="J7" s="21" t="str">
        <f ca="1">IF(OR(J4="　",J4=""),"　"&amp;J1&amp;"または営業所名を入力してください"&amp;"&lt;br&gt;","")</f>
        <v>　代理店支店名または営業所名を入力してください&lt;br&gt;</v>
      </c>
      <c r="K7" s="21" t="str">
        <f t="shared" ca="1" si="0"/>
        <v>　代理店担当者名を入力してください&lt;br&gt;</v>
      </c>
      <c r="L7" s="21" t="str">
        <f t="shared" ca="1" si="0"/>
        <v>　代理店連絡先Telを入力してください&lt;br&gt;</v>
      </c>
      <c r="M7" s="21"/>
      <c r="N7" s="21"/>
      <c r="O7" s="21" t="str">
        <f t="shared" ref="O7:P7" ca="1" si="1">IF(O4="","　"&amp;O1&amp;"を入力してください"&amp;"&lt;br&gt;","")</f>
        <v>　代理店郵便番号を入力してください&lt;br&gt;</v>
      </c>
      <c r="P7" s="21" t="str">
        <f t="shared" ca="1" si="1"/>
        <v>　代理店住所を入力してください&lt;br&gt;</v>
      </c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 t="str">
        <f ca="1">IF(AD4="","　"&amp;AD1&amp;"を入力してください"&amp;"&lt;br&gt;","")</f>
        <v>　修理依頼内容を入力してください&lt;br&gt;</v>
      </c>
      <c r="AE7" s="21"/>
      <c r="AF7" s="21"/>
      <c r="AG7" s="21" t="str">
        <f ca="1">IF(AG4="未処理","　"&amp;AG1&amp;"が未処理になっています"&amp;"&lt;br&gt;",IF(AG4="","　"&amp;AG1&amp;"を入力してください"&amp;"&lt;br&gt;",""))</f>
        <v>　洗浄・滅菌の有無を入力してください&lt;br&gt;</v>
      </c>
      <c r="AH7" s="21" t="str">
        <f ca="1">IF(AH4="有","　"&amp;AH1&amp;"が有になってます"&amp;"&lt;br&gt;",IF(AH4="","　"&amp;AH1&amp;"を入力してください"&amp;"&lt;br&gt;",""))</f>
        <v>　健康被害の有無を入力してください&lt;br&gt;</v>
      </c>
      <c r="AI7" s="21"/>
      <c r="AJ7" s="21" t="str">
        <f ca="1">IF(AJ4="","　"&amp;AJ1&amp;"を入力してください"&amp;"&lt;br&gt;","")</f>
        <v>　返却先種別を入力してください&lt;br&gt;</v>
      </c>
      <c r="AK7" s="21"/>
      <c r="AL7" s="21" t="str" cm="1">
        <f t="array" aca="1" ref="AL7" ca="1">IF(AND(RepairOrder[ReturnType]="その他",AL4=""),"　"&amp;AL1&amp;"を入力してください"&amp;"&lt;br&gt;","")</f>
        <v/>
      </c>
      <c r="AM7" s="21"/>
      <c r="AN7" s="21" t="str" cm="1">
        <f t="array" aca="1" ref="AN7" ca="1">IF(AND(RepairOrder[ReturnType]="その他",AN4=""),"　"&amp;AN1&amp;"を入力してください"&amp;"&lt;br&gt;","")</f>
        <v/>
      </c>
      <c r="AO7" s="21"/>
      <c r="AP7" s="21"/>
      <c r="AQ7" s="21" t="str" cm="1">
        <f t="array" aca="1" ref="AQ7" ca="1">IF(AND(RepairOrder[ReturnType]="その他",AQ4=""),"　"&amp;AQ1&amp;"を入力してください"&amp;"&lt;br&gt;","")</f>
        <v/>
      </c>
      <c r="AR7" s="21" t="str" cm="1">
        <f t="array" aca="1" ref="AR7" ca="1">IF(AND(RepairOrder[ReturnType]="その他",AR4=""),"　"&amp;AR1&amp;"を入力してください"&amp;"&lt;br&gt;","")</f>
        <v/>
      </c>
      <c r="AS7" s="21"/>
      <c r="AT7" s="21"/>
      <c r="AU7" s="21"/>
      <c r="AV7" s="21"/>
      <c r="AW7" s="21"/>
      <c r="AX7" s="21"/>
      <c r="AY7" s="21"/>
      <c r="AZ7" s="21"/>
      <c r="BA7" s="21" t="str">
        <f>IF(BA4="","　"&amp;BA1&amp;"を入力してください"&amp;"&lt;br&gt;","")</f>
        <v/>
      </c>
      <c r="BB7" s="21" t="str">
        <f t="shared" ref="BB7" ca="1" si="2">IF(BB4="","　"&amp;BB1&amp;"を入力してください"&amp;"&lt;br&gt;","")</f>
        <v/>
      </c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/>
      <c r="BT7" s="21" t="str">
        <f ca="1">IF(BT4="","　"&amp;BT1&amp;"を入力してください"&amp;"&lt;br&gt;","")</f>
        <v/>
      </c>
      <c r="BU7" s="21" t="str">
        <f ca="1">IF('Synthes　PT'!$X$15="","",IF(AND('Synthes　PT'!$X$15,BU4=""),"　"&amp;BU1&amp;"を入力してください"&amp;"&lt;br&gt;",""))</f>
        <v>　修理不能書発行依頼理由を入力してください&lt;br&gt;</v>
      </c>
      <c r="BV7" s="21" t="str">
        <f ca="1">IF(AND('Synthes　PT'!$X$15,'Synthes　PT'!X18="その他の理由",BV4=""),"　"&amp;BV1&amp;"を入力してください"&amp;"&lt;br&gt;","")</f>
        <v/>
      </c>
      <c r="BW7" s="21" t="str">
        <f ca="1">IF(AND(W2=3,BW4=""),"　"&amp;BW1&amp;"を入力してください"&amp;"&lt;br&gt;","")</f>
        <v/>
      </c>
      <c r="BX7" s="21"/>
    </row>
    <row r="8" spans="1:78" ht="12" customHeight="1">
      <c r="B8" s="36" t="s">
        <v>207</v>
      </c>
      <c r="C8" s="36"/>
      <c r="D8" s="36" t="s">
        <v>207</v>
      </c>
      <c r="E8" s="36" t="s">
        <v>207</v>
      </c>
      <c r="F8" s="36" t="s">
        <v>207</v>
      </c>
      <c r="G8" s="36" t="s">
        <v>207</v>
      </c>
      <c r="H8" s="36" t="s">
        <v>207</v>
      </c>
      <c r="I8" s="36" t="s">
        <v>207</v>
      </c>
      <c r="J8" s="36" t="s">
        <v>207</v>
      </c>
      <c r="K8" s="36" t="s">
        <v>207</v>
      </c>
      <c r="L8" s="36" t="s">
        <v>207</v>
      </c>
      <c r="M8" s="36" t="s">
        <v>207</v>
      </c>
      <c r="N8" s="36" t="s">
        <v>207</v>
      </c>
      <c r="O8" s="36" t="s">
        <v>207</v>
      </c>
      <c r="P8" s="36" t="s">
        <v>207</v>
      </c>
      <c r="Q8" s="36" t="s">
        <v>207</v>
      </c>
      <c r="R8" s="36" t="s">
        <v>207</v>
      </c>
      <c r="S8" s="36" t="s">
        <v>207</v>
      </c>
      <c r="T8" s="36" t="s">
        <v>207</v>
      </c>
      <c r="U8" s="36" t="s">
        <v>207</v>
      </c>
      <c r="V8" s="36" t="s">
        <v>207</v>
      </c>
      <c r="W8" s="36" t="s">
        <v>207</v>
      </c>
      <c r="X8" s="36" t="s">
        <v>207</v>
      </c>
      <c r="Y8" s="36" t="s">
        <v>207</v>
      </c>
      <c r="Z8" s="36" t="s">
        <v>207</v>
      </c>
      <c r="AA8" s="36" t="s">
        <v>207</v>
      </c>
      <c r="AB8" s="36" t="s">
        <v>207</v>
      </c>
      <c r="AC8" s="36" t="s">
        <v>207</v>
      </c>
      <c r="AD8" s="36" t="s">
        <v>207</v>
      </c>
      <c r="AE8" s="36" t="s">
        <v>207</v>
      </c>
      <c r="AF8" s="36" t="s">
        <v>207</v>
      </c>
      <c r="AG8" s="36" t="s">
        <v>207</v>
      </c>
      <c r="AH8" s="36" t="s">
        <v>207</v>
      </c>
      <c r="AI8" s="36" t="s">
        <v>207</v>
      </c>
      <c r="AJ8" s="36" t="s">
        <v>207</v>
      </c>
      <c r="AK8" s="36" t="s">
        <v>207</v>
      </c>
      <c r="AL8" s="36" t="s">
        <v>207</v>
      </c>
      <c r="AM8" s="36" t="s">
        <v>207</v>
      </c>
      <c r="AN8" s="36" t="s">
        <v>207</v>
      </c>
      <c r="AO8" s="36" t="s">
        <v>207</v>
      </c>
      <c r="AP8" s="36" t="s">
        <v>207</v>
      </c>
      <c r="AQ8" s="36" t="s">
        <v>207</v>
      </c>
      <c r="AR8" s="36" t="s">
        <v>207</v>
      </c>
      <c r="AS8" s="36" t="s">
        <v>207</v>
      </c>
      <c r="AT8" s="36" t="s">
        <v>207</v>
      </c>
      <c r="AU8" s="36" t="s">
        <v>207</v>
      </c>
      <c r="AV8" s="36" t="s">
        <v>207</v>
      </c>
      <c r="AW8" s="36" t="s">
        <v>207</v>
      </c>
      <c r="AX8" s="36" t="s">
        <v>207</v>
      </c>
      <c r="AY8" s="36" t="s">
        <v>207</v>
      </c>
      <c r="AZ8" s="36" t="s">
        <v>207</v>
      </c>
      <c r="BA8" s="36" t="s">
        <v>207</v>
      </c>
      <c r="BB8" s="36" t="s">
        <v>207</v>
      </c>
      <c r="BC8" s="36" t="s">
        <v>207</v>
      </c>
      <c r="BD8" s="35" t="s">
        <v>212</v>
      </c>
      <c r="BE8" s="35" t="s">
        <v>212</v>
      </c>
      <c r="BF8" s="35" t="s">
        <v>212</v>
      </c>
      <c r="BG8" s="35" t="s">
        <v>212</v>
      </c>
      <c r="BH8" s="35" t="s">
        <v>212</v>
      </c>
      <c r="BI8" s="35" t="s">
        <v>212</v>
      </c>
      <c r="BJ8" s="35" t="s">
        <v>212</v>
      </c>
      <c r="BK8" s="35" t="s">
        <v>212</v>
      </c>
      <c r="BL8" s="35" t="s">
        <v>212</v>
      </c>
      <c r="BM8" s="35" t="s">
        <v>212</v>
      </c>
      <c r="BN8" s="35" t="s">
        <v>212</v>
      </c>
      <c r="BO8" s="35" t="s">
        <v>212</v>
      </c>
      <c r="BP8" s="35" t="s">
        <v>212</v>
      </c>
      <c r="BQ8" s="35" t="s">
        <v>212</v>
      </c>
      <c r="BR8" s="35" t="s">
        <v>212</v>
      </c>
      <c r="BS8" s="35" t="s">
        <v>212</v>
      </c>
      <c r="BT8" s="35" t="s">
        <v>490</v>
      </c>
      <c r="BU8" s="35" t="s">
        <v>490</v>
      </c>
      <c r="BV8" s="35" t="s">
        <v>490</v>
      </c>
      <c r="BW8" s="35" t="s">
        <v>490</v>
      </c>
    </row>
    <row r="9" spans="1:78" s="27" customFormat="1" ht="12" customHeight="1">
      <c r="B9" s="27" t="s">
        <v>189</v>
      </c>
      <c r="C9" s="27" t="s">
        <v>482</v>
      </c>
      <c r="G9" s="27" t="s">
        <v>482</v>
      </c>
      <c r="I9" s="27" t="s">
        <v>482</v>
      </c>
      <c r="J9" s="27" t="s">
        <v>517</v>
      </c>
      <c r="K9" s="27" t="s">
        <v>482</v>
      </c>
      <c r="L9" s="27" t="s">
        <v>482</v>
      </c>
      <c r="M9" s="27" t="s">
        <v>483</v>
      </c>
      <c r="O9" s="27" t="s">
        <v>482</v>
      </c>
      <c r="P9" s="27" t="s">
        <v>482</v>
      </c>
      <c r="Y9" s="27" t="s">
        <v>483</v>
      </c>
      <c r="AD9" s="27" t="s">
        <v>482</v>
      </c>
      <c r="AG9" s="27" t="s">
        <v>482</v>
      </c>
      <c r="AH9" s="27" t="s">
        <v>482</v>
      </c>
      <c r="AJ9" s="27" t="s">
        <v>482</v>
      </c>
      <c r="AL9" s="27" t="s">
        <v>492</v>
      </c>
      <c r="AN9" s="27" t="s">
        <v>492</v>
      </c>
      <c r="AQ9" s="27" t="s">
        <v>492</v>
      </c>
      <c r="AR9" s="27" t="s">
        <v>492</v>
      </c>
      <c r="BB9" s="27" t="s">
        <v>482</v>
      </c>
      <c r="BD9" s="27" t="s">
        <v>483</v>
      </c>
      <c r="BE9" s="27" t="s">
        <v>518</v>
      </c>
      <c r="BH9" s="27" t="s">
        <v>489</v>
      </c>
      <c r="BI9" s="27" t="s">
        <v>489</v>
      </c>
      <c r="BN9" s="27" t="s">
        <v>483</v>
      </c>
      <c r="BO9" s="27" t="s">
        <v>483</v>
      </c>
      <c r="BQ9" s="27" t="s">
        <v>483</v>
      </c>
      <c r="BR9" s="34"/>
      <c r="BT9" s="27" t="s">
        <v>482</v>
      </c>
      <c r="BU9" s="27" t="s">
        <v>492</v>
      </c>
      <c r="BV9" s="27" t="s">
        <v>492</v>
      </c>
      <c r="BW9" s="27" t="s">
        <v>482</v>
      </c>
    </row>
    <row r="10" spans="1:78" customFormat="1" ht="11"/>
    <row r="12" spans="1:78" ht="12" customHeight="1"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6"/>
      <c r="AN12" s="5"/>
      <c r="AO12" s="5"/>
      <c r="AP12" s="5"/>
      <c r="AQ12" s="5"/>
      <c r="AR12" s="5"/>
      <c r="AS12" s="5"/>
      <c r="AT12" s="5"/>
      <c r="AU12" s="7"/>
      <c r="AV12" s="6"/>
      <c r="AW12" s="5"/>
      <c r="AX12" s="5"/>
      <c r="AY12" s="5"/>
      <c r="AZ12" s="5"/>
      <c r="BA12" s="5"/>
      <c r="BB12" s="7"/>
      <c r="BC12" s="8"/>
      <c r="BD12" s="2"/>
      <c r="BE12" s="5"/>
      <c r="BF12" s="10"/>
      <c r="BG12" s="10"/>
      <c r="BH12" s="13"/>
      <c r="BI12" s="13"/>
      <c r="BJ12" s="2"/>
      <c r="BK12" s="2"/>
      <c r="BL12" s="5"/>
      <c r="BM12" s="10"/>
      <c r="BN12" s="10"/>
      <c r="BO12" s="13"/>
      <c r="BP12" s="13"/>
      <c r="BQ12" s="2"/>
      <c r="BR12" s="2"/>
      <c r="BS12" s="5"/>
      <c r="BT12" s="10"/>
      <c r="BU12" s="10"/>
    </row>
    <row r="13" spans="1:78" ht="12" customHeight="1">
      <c r="B13" s="9" t="s">
        <v>77</v>
      </c>
      <c r="C13" s="9"/>
      <c r="D13" s="10" t="s">
        <v>78</v>
      </c>
      <c r="E13" s="10" t="s">
        <v>78</v>
      </c>
      <c r="F13" s="10" t="s">
        <v>78</v>
      </c>
      <c r="G13" s="10" t="s">
        <v>77</v>
      </c>
      <c r="H13" s="10" t="s">
        <v>77</v>
      </c>
      <c r="I13" s="10" t="s">
        <v>77</v>
      </c>
      <c r="J13" s="10" t="s">
        <v>77</v>
      </c>
      <c r="K13" s="10" t="s">
        <v>77</v>
      </c>
      <c r="L13" s="10" t="s">
        <v>77</v>
      </c>
      <c r="M13" s="10" t="s">
        <v>77</v>
      </c>
      <c r="N13" s="10" t="s">
        <v>77</v>
      </c>
      <c r="O13" s="10" t="s">
        <v>77</v>
      </c>
      <c r="P13" s="10" t="s">
        <v>77</v>
      </c>
      <c r="Q13" s="10" t="s">
        <v>79</v>
      </c>
      <c r="R13" s="10" t="s">
        <v>77</v>
      </c>
      <c r="S13" s="10" t="s">
        <v>77</v>
      </c>
      <c r="T13" s="10" t="s">
        <v>77</v>
      </c>
      <c r="U13" s="10" t="s">
        <v>77</v>
      </c>
      <c r="V13" s="10" t="s">
        <v>77</v>
      </c>
      <c r="W13" s="10" t="s">
        <v>77</v>
      </c>
      <c r="X13" s="10" t="s">
        <v>79</v>
      </c>
      <c r="Y13" s="10" t="s">
        <v>77</v>
      </c>
      <c r="Z13" s="10" t="s">
        <v>77</v>
      </c>
      <c r="AA13" s="10" t="s">
        <v>77</v>
      </c>
      <c r="AB13" s="10" t="s">
        <v>77</v>
      </c>
      <c r="AC13" s="10" t="s">
        <v>77</v>
      </c>
      <c r="AD13" s="10" t="s">
        <v>77</v>
      </c>
      <c r="AE13" s="10" t="s">
        <v>79</v>
      </c>
      <c r="AF13" s="10" t="s">
        <v>77</v>
      </c>
      <c r="AG13" s="10" t="s">
        <v>77</v>
      </c>
      <c r="AH13" s="10" t="s">
        <v>77</v>
      </c>
      <c r="AI13" s="10" t="s">
        <v>77</v>
      </c>
      <c r="AJ13" s="10" t="s">
        <v>77</v>
      </c>
      <c r="AK13" s="10" t="s">
        <v>77</v>
      </c>
      <c r="AL13" s="10" t="s">
        <v>77</v>
      </c>
      <c r="AM13" s="11" t="s">
        <v>77</v>
      </c>
      <c r="AN13" s="10" t="s">
        <v>77</v>
      </c>
      <c r="AO13" s="10" t="s">
        <v>77</v>
      </c>
      <c r="AP13" s="10" t="s">
        <v>77</v>
      </c>
      <c r="AQ13" s="10" t="s">
        <v>77</v>
      </c>
      <c r="AR13" s="10" t="s">
        <v>77</v>
      </c>
      <c r="AS13" s="10" t="s">
        <v>77</v>
      </c>
      <c r="AT13" s="10" t="s">
        <v>77</v>
      </c>
      <c r="AU13" s="10" t="s">
        <v>79</v>
      </c>
      <c r="AV13" s="11" t="s">
        <v>77</v>
      </c>
      <c r="AW13" s="10" t="s">
        <v>77</v>
      </c>
      <c r="AX13" s="10" t="s">
        <v>77</v>
      </c>
      <c r="AY13" s="10" t="s">
        <v>77</v>
      </c>
      <c r="AZ13" s="10" t="s">
        <v>77</v>
      </c>
      <c r="BA13" s="10" t="s">
        <v>77</v>
      </c>
      <c r="BB13" s="10" t="s">
        <v>79</v>
      </c>
      <c r="BC13" s="11" t="s">
        <v>77</v>
      </c>
      <c r="BD13" s="2" t="s">
        <v>77</v>
      </c>
      <c r="BE13" s="5" t="s">
        <v>77</v>
      </c>
      <c r="BF13" s="10" t="s">
        <v>77</v>
      </c>
      <c r="BG13" s="10" t="s">
        <v>77</v>
      </c>
      <c r="BH13" s="10" t="s">
        <v>79</v>
      </c>
      <c r="BI13" s="10" t="s">
        <v>77</v>
      </c>
      <c r="BJ13" s="2" t="s">
        <v>77</v>
      </c>
      <c r="BK13" s="2" t="s">
        <v>77</v>
      </c>
      <c r="BL13" s="5" t="s">
        <v>77</v>
      </c>
      <c r="BM13" s="10" t="s">
        <v>77</v>
      </c>
      <c r="BN13" s="10" t="s">
        <v>77</v>
      </c>
      <c r="BO13" s="10" t="s">
        <v>77</v>
      </c>
      <c r="BP13" s="10" t="s">
        <v>77</v>
      </c>
      <c r="BQ13" s="2" t="s">
        <v>78</v>
      </c>
      <c r="BR13" s="2" t="s">
        <v>77</v>
      </c>
      <c r="BS13" s="5" t="s">
        <v>77</v>
      </c>
      <c r="BT13" s="10" t="s">
        <v>79</v>
      </c>
      <c r="BU13" s="10" t="s">
        <v>78</v>
      </c>
    </row>
    <row r="14" spans="1:78" ht="12" customHeight="1">
      <c r="B14" s="12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3" t="s">
        <v>80</v>
      </c>
      <c r="AK14" s="13" t="s">
        <v>80</v>
      </c>
      <c r="AL14" s="10"/>
      <c r="AM14" s="11"/>
      <c r="AN14" s="10"/>
      <c r="AO14" s="10"/>
      <c r="AP14" s="10"/>
      <c r="AQ14" s="10"/>
      <c r="AR14" s="10"/>
      <c r="AS14" s="10"/>
      <c r="AT14" s="10"/>
      <c r="AU14" s="10"/>
      <c r="AV14" s="11"/>
      <c r="AW14" s="10"/>
      <c r="AX14" s="10"/>
      <c r="AY14" s="10"/>
      <c r="AZ14" s="10"/>
      <c r="BA14" s="10"/>
      <c r="BB14" s="10"/>
      <c r="BC14" s="14"/>
      <c r="BD14" s="2"/>
      <c r="BE14" s="5"/>
      <c r="BF14" s="10"/>
      <c r="BG14" s="10"/>
      <c r="BH14" s="13"/>
      <c r="BI14" s="10"/>
      <c r="BJ14" s="2"/>
      <c r="BK14" s="2"/>
      <c r="BL14" s="5"/>
      <c r="BM14" s="10"/>
      <c r="BN14" s="10"/>
      <c r="BO14" s="13"/>
      <c r="BP14" s="10"/>
      <c r="BQ14" s="2"/>
      <c r="BR14" s="2"/>
      <c r="BS14" s="5"/>
      <c r="BT14" s="10"/>
      <c r="BU14" s="10"/>
    </row>
    <row r="15" spans="1:78" ht="12" customHeight="1">
      <c r="B15" s="13" t="s">
        <v>81</v>
      </c>
      <c r="C15" s="13"/>
      <c r="D15" s="15" t="s">
        <v>82</v>
      </c>
      <c r="E15" s="15" t="s">
        <v>82</v>
      </c>
      <c r="F15" s="15" t="s">
        <v>82</v>
      </c>
      <c r="G15" s="13" t="s">
        <v>81</v>
      </c>
      <c r="H15" s="13"/>
      <c r="I15" s="13" t="s">
        <v>81</v>
      </c>
      <c r="J15" s="13"/>
      <c r="K15" s="13"/>
      <c r="L15" s="13"/>
      <c r="M15" s="13"/>
      <c r="N15" s="13"/>
      <c r="O15" s="13"/>
      <c r="P15" s="13"/>
      <c r="Q15" s="13" t="s">
        <v>83</v>
      </c>
      <c r="R15" s="13" t="s">
        <v>81</v>
      </c>
      <c r="S15" s="13"/>
      <c r="T15" s="13"/>
      <c r="U15" s="13"/>
      <c r="V15" s="13"/>
      <c r="W15" s="13"/>
      <c r="X15" s="13" t="s">
        <v>83</v>
      </c>
      <c r="Y15" s="13"/>
      <c r="Z15" s="13"/>
      <c r="AA15" s="13" t="s">
        <v>81</v>
      </c>
      <c r="AB15" s="13"/>
      <c r="AC15" s="13"/>
      <c r="AD15" s="13" t="s">
        <v>81</v>
      </c>
      <c r="AE15" s="13" t="s">
        <v>83</v>
      </c>
      <c r="AF15" s="13" t="s">
        <v>120</v>
      </c>
      <c r="AG15" s="13" t="s">
        <v>120</v>
      </c>
      <c r="AH15" s="13"/>
      <c r="AI15" s="13"/>
      <c r="AJ15" s="13" t="s">
        <v>121</v>
      </c>
      <c r="AK15" s="13" t="s">
        <v>121</v>
      </c>
      <c r="AL15" s="13" t="s">
        <v>85</v>
      </c>
      <c r="AM15" s="15" t="s">
        <v>122</v>
      </c>
      <c r="AN15" s="13"/>
      <c r="AO15" s="13"/>
      <c r="AP15" s="13"/>
      <c r="AQ15" s="13"/>
      <c r="AR15" s="13"/>
      <c r="AS15" s="13"/>
      <c r="AT15" s="13"/>
      <c r="AU15" s="13" t="s">
        <v>83</v>
      </c>
      <c r="AV15" s="15" t="s">
        <v>122</v>
      </c>
      <c r="AW15" s="13"/>
      <c r="AX15" s="13"/>
      <c r="AY15" s="13"/>
      <c r="AZ15" s="13"/>
      <c r="BA15" s="13"/>
      <c r="BB15" s="13" t="s">
        <v>83</v>
      </c>
      <c r="BC15" s="16"/>
      <c r="BD15" s="2" t="s">
        <v>81</v>
      </c>
      <c r="BE15" s="5" t="s">
        <v>81</v>
      </c>
      <c r="BF15" s="10"/>
      <c r="BG15" s="10" t="s">
        <v>81</v>
      </c>
      <c r="BH15" s="13"/>
      <c r="BI15" s="13" t="s">
        <v>84</v>
      </c>
      <c r="BJ15" s="2" t="s">
        <v>121</v>
      </c>
      <c r="BK15" s="2" t="s">
        <v>84</v>
      </c>
      <c r="BL15" s="5" t="s">
        <v>84</v>
      </c>
      <c r="BM15" s="10" t="s">
        <v>175</v>
      </c>
      <c r="BN15" s="10" t="s">
        <v>154</v>
      </c>
      <c r="BO15" s="13" t="s">
        <v>155</v>
      </c>
      <c r="BP15" s="13" t="s">
        <v>155</v>
      </c>
      <c r="BQ15" s="2" t="s">
        <v>176</v>
      </c>
      <c r="BR15" s="2" t="s">
        <v>155</v>
      </c>
      <c r="BS15" s="5" t="s">
        <v>85</v>
      </c>
      <c r="BT15" s="10"/>
      <c r="BU15" s="10"/>
    </row>
    <row r="16" spans="1:78" ht="12" customHeight="1">
      <c r="B16" s="13" t="s">
        <v>124</v>
      </c>
      <c r="C16" s="13"/>
      <c r="D16" s="13"/>
      <c r="E16" s="10" t="s">
        <v>86</v>
      </c>
      <c r="F16" s="10"/>
      <c r="G16" s="13"/>
      <c r="H16" s="10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2"/>
      <c r="AA16" s="13"/>
      <c r="AB16" s="13"/>
      <c r="AC16" s="13"/>
      <c r="AD16" s="10"/>
      <c r="AE16" s="13"/>
      <c r="AF16" s="13"/>
      <c r="AG16" s="13"/>
      <c r="AH16" s="13"/>
      <c r="AI16" s="13"/>
      <c r="AJ16" s="13" t="s">
        <v>87</v>
      </c>
      <c r="AK16" s="13" t="s">
        <v>87</v>
      </c>
      <c r="AL16" s="13" t="s">
        <v>88</v>
      </c>
      <c r="AM16" s="15" t="s">
        <v>89</v>
      </c>
      <c r="AN16" s="13" t="s">
        <v>123</v>
      </c>
      <c r="AO16" s="13"/>
      <c r="AP16" s="13"/>
      <c r="AQ16" s="13"/>
      <c r="AR16" s="13"/>
      <c r="AS16" s="13"/>
      <c r="AT16" s="13"/>
      <c r="AU16" s="17"/>
      <c r="AV16" s="15" t="s">
        <v>89</v>
      </c>
      <c r="AW16" s="13" t="s">
        <v>123</v>
      </c>
      <c r="AX16" s="13"/>
      <c r="AY16" s="13"/>
      <c r="AZ16" s="13"/>
      <c r="BA16" s="13"/>
      <c r="BB16" s="17"/>
      <c r="BC16" s="16" t="s">
        <v>90</v>
      </c>
      <c r="BD16" s="2" t="s">
        <v>156</v>
      </c>
      <c r="BE16" s="5"/>
      <c r="BF16" s="10"/>
      <c r="BG16" s="10"/>
      <c r="BH16" s="13"/>
      <c r="BI16" s="10"/>
      <c r="BJ16" s="2"/>
      <c r="BK16" s="2" t="s">
        <v>157</v>
      </c>
      <c r="BL16" s="5" t="s">
        <v>157</v>
      </c>
      <c r="BM16" s="10" t="s">
        <v>177</v>
      </c>
      <c r="BN16" s="10"/>
      <c r="BO16" s="13"/>
      <c r="BP16" s="10"/>
      <c r="BQ16" s="2"/>
      <c r="BR16" s="2"/>
      <c r="BS16" s="5" t="s">
        <v>88</v>
      </c>
      <c r="BT16" s="10"/>
      <c r="BU16" s="10"/>
    </row>
    <row r="17" spans="2:73" ht="12" customHeight="1">
      <c r="B17" s="27" t="s">
        <v>213</v>
      </c>
      <c r="C17" s="27"/>
    </row>
    <row r="18" spans="2:73" ht="12" customHeight="1">
      <c r="B18" t="s">
        <v>214</v>
      </c>
      <c r="C18"/>
    </row>
    <row r="20" spans="2:73" ht="12" customHeight="1">
      <c r="B20" s="3" t="s">
        <v>222</v>
      </c>
    </row>
    <row r="21" spans="2:73" ht="12" customHeight="1">
      <c r="B21" s="37" t="s">
        <v>223</v>
      </c>
      <c r="C21" s="37"/>
      <c r="D21" s="37" t="s">
        <v>223</v>
      </c>
      <c r="E21" s="37" t="s">
        <v>223</v>
      </c>
      <c r="F21" s="37" t="s">
        <v>220</v>
      </c>
      <c r="G21" s="37" t="s">
        <v>220</v>
      </c>
      <c r="H21" s="37" t="s">
        <v>223</v>
      </c>
      <c r="I21" s="37" t="s">
        <v>220</v>
      </c>
      <c r="J21" s="37" t="s">
        <v>223</v>
      </c>
      <c r="K21" s="37" t="s">
        <v>221</v>
      </c>
      <c r="L21" s="37" t="s">
        <v>223</v>
      </c>
      <c r="M21" s="37" t="s">
        <v>223</v>
      </c>
      <c r="N21" s="37" t="s">
        <v>220</v>
      </c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 t="s">
        <v>220</v>
      </c>
      <c r="AB21" s="37" t="s">
        <v>220</v>
      </c>
      <c r="AC21" s="37" t="s">
        <v>220</v>
      </c>
      <c r="AD21" s="37"/>
      <c r="AE21" s="37"/>
      <c r="AF21" s="37"/>
      <c r="AG21" s="37"/>
      <c r="AH21" s="37"/>
      <c r="AI21" s="37"/>
      <c r="AJ21" s="37"/>
      <c r="AK21" s="37"/>
      <c r="AL21" s="37" t="s">
        <v>220</v>
      </c>
      <c r="AM21" s="37"/>
      <c r="AN21" s="37" t="s">
        <v>223</v>
      </c>
      <c r="AO21" s="37" t="s">
        <v>223</v>
      </c>
      <c r="AP21" s="37" t="s">
        <v>223</v>
      </c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</row>
    <row r="22" spans="2:73" ht="12" customHeight="1">
      <c r="B22" s="3" t="s">
        <v>226</v>
      </c>
    </row>
    <row r="23" spans="2:73" ht="12" customHeight="1">
      <c r="B23" s="37" t="s">
        <v>223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 t="s">
        <v>220</v>
      </c>
      <c r="S23" s="37" t="s">
        <v>220</v>
      </c>
      <c r="T23" s="37" t="s">
        <v>221</v>
      </c>
      <c r="U23" s="37" t="s">
        <v>220</v>
      </c>
      <c r="V23" s="37" t="s">
        <v>220</v>
      </c>
      <c r="W23" s="37" t="s">
        <v>220</v>
      </c>
      <c r="X23" s="37" t="s">
        <v>220</v>
      </c>
      <c r="Y23" s="37" t="s">
        <v>220</v>
      </c>
      <c r="Z23" s="37"/>
      <c r="AA23" s="37" t="s">
        <v>220</v>
      </c>
      <c r="AB23" s="37" t="s">
        <v>220</v>
      </c>
      <c r="AC23" s="37" t="s">
        <v>220</v>
      </c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</row>
    <row r="25" spans="2:73" ht="23.5" customHeight="1">
      <c r="B25" s="113" t="s">
        <v>465</v>
      </c>
      <c r="C25" s="113" t="s">
        <v>468</v>
      </c>
    </row>
    <row r="26" spans="2:73" ht="12" customHeight="1">
      <c r="B26" s="3" t="s">
        <v>233</v>
      </c>
      <c r="C26" s="3" t="s">
        <v>457</v>
      </c>
    </row>
    <row r="27" spans="2:73" ht="12" customHeight="1">
      <c r="C27" s="3" t="s">
        <v>458</v>
      </c>
    </row>
    <row r="28" spans="2:73" ht="14.5" customHeight="1">
      <c r="C28" s="3" t="s">
        <v>461</v>
      </c>
    </row>
    <row r="29" spans="2:73" ht="12" customHeight="1">
      <c r="B29" s="3" t="s">
        <v>459</v>
      </c>
      <c r="C29" s="3" t="s">
        <v>464</v>
      </c>
    </row>
    <row r="30" spans="2:73" ht="12" customHeight="1">
      <c r="C30" s="3" t="s">
        <v>463</v>
      </c>
    </row>
    <row r="31" spans="2:73" ht="12" customHeight="1">
      <c r="C31" s="3" t="s">
        <v>462</v>
      </c>
    </row>
    <row r="32" spans="2:73" ht="12" customHeight="1">
      <c r="B32" s="3" t="s">
        <v>466</v>
      </c>
    </row>
    <row r="33" spans="2:3" ht="12" customHeight="1">
      <c r="B33" s="3" t="s">
        <v>459</v>
      </c>
      <c r="C33" s="3" t="s">
        <v>457</v>
      </c>
    </row>
    <row r="34" spans="2:3" ht="12" customHeight="1">
      <c r="C34" s="3" t="s">
        <v>458</v>
      </c>
    </row>
    <row r="35" spans="2:3" ht="12" customHeight="1">
      <c r="C35" s="3" t="s">
        <v>460</v>
      </c>
    </row>
  </sheetData>
  <phoneticPr fontId="3"/>
  <conditionalFormatting sqref="A21 D21:AF21 AJ21:XFD21">
    <cfRule type="expression" dxfId="4" priority="7">
      <formula>B$21="非表示"</formula>
    </cfRule>
  </conditionalFormatting>
  <conditionalFormatting sqref="B21:C21">
    <cfRule type="expression" dxfId="3" priority="33">
      <formula>D$21="非表示"</formula>
    </cfRule>
  </conditionalFormatting>
  <conditionalFormatting sqref="B23:Z23 AD23:XFD23">
    <cfRule type="expression" dxfId="2" priority="2">
      <formula>B$23="非表示"</formula>
    </cfRule>
  </conditionalFormatting>
  <conditionalFormatting sqref="AA23:AC23">
    <cfRule type="expression" dxfId="1" priority="1">
      <formula>AA$21="非表示"</formula>
    </cfRule>
  </conditionalFormatting>
  <conditionalFormatting sqref="AG21:AI21">
    <cfRule type="expression" dxfId="0" priority="30">
      <formula>AJ$21="非表示"</formula>
    </cfRule>
  </conditionalFormatting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3ca48ea3-8c75-4d36-b64f-70604b11fd22}" enabled="1" method="Standard" siteId="{3ac94b33-9135-4821-9502-eafda6592a3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Synthes　PT</vt:lpstr>
      <vt:lpstr>製品_選択肢</vt:lpstr>
      <vt:lpstr>'Synthes　PT'!Print_Area</vt:lpstr>
    </vt:vector>
  </TitlesOfParts>
  <Company>ASUNARO Co.,Ltd.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PT修理依頼書</dc:title>
  <dc:subject>20251202</dc:subject>
  <dc:creator>ASUNARO Co.,Ltd.</dc:creator>
  <dc:description>20251202 修理受付対象外製品の為_x000d_
20251127 納入日 入力規則 2025⇒2024⇒1900_x000d_
20251127 納入日 入力規則 2025⇒2024_x000d_
20251127 注意事項変更_x000d_
20251125  返却先エラーメッセージ具須合修正_x000d_
20251120　決定版_x000d_
20251111　初回納品</dc:description>
  <cp:lastModifiedBy>Sone, Hitoshi [MEDJP]</cp:lastModifiedBy>
  <cp:lastPrinted>2025-11-27T03:48:21Z</cp:lastPrinted>
  <dcterms:created xsi:type="dcterms:W3CDTF">2024-11-29T06:29:55Z</dcterms:created>
  <dcterms:modified xsi:type="dcterms:W3CDTF">2025-12-09T01:21:14Z</dcterms:modified>
</cp:coreProperties>
</file>